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600" windowHeight="9240" activeTab="8"/>
  </bookViews>
  <sheets>
    <sheet name="Race 1 (9-10, 11 &amp; over)" sheetId="6" r:id="rId1"/>
    <sheet name="Race 2 (1-2 boys)" sheetId="10" r:id="rId2"/>
    <sheet name="Race 3 (1-2 girls)" sheetId="18" r:id="rId3"/>
    <sheet name="Race 4 (3-4 boys)" sheetId="19" r:id="rId4"/>
    <sheet name="Race 5 (3-4 girls)" sheetId="20" r:id="rId5"/>
    <sheet name="Race 6 (5-6 boys)" sheetId="21" r:id="rId6"/>
    <sheet name="Race 7 (5-6 girls)" sheetId="22" r:id="rId7"/>
    <sheet name="Race 8 (7-8 boys)" sheetId="23" r:id="rId8"/>
    <sheet name="Race 9 (7-8 girls)" sheetId="24" r:id="rId9"/>
  </sheets>
  <definedNames>
    <definedName name="_xlnm.Print_Area" localSheetId="0">'Race 1 (9-10, 11 &amp; over)'!$C$1:$I$43</definedName>
    <definedName name="_xlnm.Print_Area" localSheetId="1">'Race 2 (1-2 boys)'!$A$1:$H$126</definedName>
    <definedName name="_xlnm.Print_Area" localSheetId="2">'Race 3 (1-2 girls)'!$A$1:$H$126</definedName>
    <definedName name="_xlnm.Print_Area" localSheetId="3">'Race 4 (3-4 boys)'!$A$1:$H$132</definedName>
    <definedName name="_xlnm.Print_Area" localSheetId="4">'Race 5 (3-4 girls)'!$A$1:$H$126</definedName>
    <definedName name="_xlnm.Print_Area" localSheetId="5">'Race 6 (5-6 boys)'!$A$1:$H$126</definedName>
    <definedName name="_xlnm.Print_Area" localSheetId="6">'Race 7 (5-6 girls)'!$A$1:$H$126</definedName>
    <definedName name="_xlnm.Print_Area" localSheetId="7">'Race 8 (7-8 boys)'!$A$1:$H$126</definedName>
    <definedName name="_xlnm.Print_Area" localSheetId="8">'Race 9 (7-8 girls)'!$A$1:$H$126</definedName>
  </definedNames>
  <calcPr calcId="171026"/>
</workbook>
</file>

<file path=xl/calcChain.xml><?xml version="1.0" encoding="utf-8"?>
<calcChain xmlns="http://schemas.openxmlformats.org/spreadsheetml/2006/main">
  <c r="E9" i="19" l="1"/>
  <c r="N9" i="19"/>
  <c r="E10" i="19"/>
  <c r="N10" i="19"/>
  <c r="E11" i="19"/>
  <c r="N11" i="19"/>
  <c r="E12" i="19"/>
  <c r="N12" i="19"/>
  <c r="E13" i="19"/>
  <c r="N13" i="19"/>
  <c r="E14" i="19"/>
  <c r="N14" i="19"/>
  <c r="E15" i="19"/>
  <c r="N15" i="19"/>
  <c r="E16" i="19"/>
  <c r="N16" i="19"/>
  <c r="E17" i="19"/>
  <c r="N17" i="19"/>
  <c r="E18" i="19"/>
  <c r="N18" i="19"/>
  <c r="E19" i="19"/>
  <c r="N19" i="19"/>
  <c r="E20" i="19"/>
  <c r="N20" i="19"/>
  <c r="E21" i="19"/>
  <c r="N21" i="19"/>
  <c r="E22" i="19"/>
  <c r="N22" i="19"/>
  <c r="E23" i="19"/>
  <c r="N23" i="19"/>
  <c r="E24" i="19"/>
  <c r="N24" i="19"/>
  <c r="E25" i="19"/>
  <c r="N25" i="19"/>
  <c r="E26" i="19"/>
  <c r="N26" i="19"/>
  <c r="E27" i="19"/>
  <c r="N27" i="19"/>
  <c r="E28" i="19"/>
  <c r="N28" i="19"/>
  <c r="E29" i="19"/>
  <c r="N29" i="19"/>
  <c r="E30" i="19"/>
  <c r="N30" i="19"/>
  <c r="E31" i="19"/>
  <c r="N31" i="19"/>
  <c r="E32" i="19"/>
  <c r="N32" i="19"/>
  <c r="E33" i="19"/>
  <c r="N33" i="19"/>
  <c r="E34" i="19"/>
  <c r="N34" i="19"/>
  <c r="E35" i="19"/>
  <c r="N35" i="19"/>
  <c r="E36" i="19"/>
  <c r="N36" i="19"/>
  <c r="E37" i="19"/>
  <c r="N37" i="19"/>
  <c r="E38" i="19"/>
  <c r="N38" i="19"/>
  <c r="E39" i="19"/>
  <c r="N39" i="19"/>
  <c r="E40" i="19"/>
  <c r="N40" i="19"/>
  <c r="E41" i="19"/>
  <c r="N41" i="19"/>
  <c r="E42" i="19"/>
  <c r="N42" i="19"/>
  <c r="E43" i="19"/>
  <c r="N43" i="19"/>
  <c r="E44" i="19"/>
  <c r="N44" i="19"/>
  <c r="E45" i="19"/>
  <c r="N45" i="19"/>
  <c r="E46" i="19"/>
  <c r="N46" i="19"/>
  <c r="E47" i="19"/>
  <c r="N47" i="19"/>
  <c r="E48" i="19"/>
  <c r="N48" i="19"/>
  <c r="E49" i="19"/>
  <c r="N49" i="19"/>
  <c r="E50" i="19"/>
  <c r="N50" i="19"/>
  <c r="E51" i="19"/>
  <c r="N51" i="19"/>
  <c r="E52" i="19"/>
  <c r="N52" i="19"/>
  <c r="E53" i="19"/>
  <c r="N53" i="19"/>
  <c r="E54" i="19"/>
  <c r="N54" i="19"/>
  <c r="E55" i="19"/>
  <c r="N55" i="19"/>
  <c r="E56" i="19"/>
  <c r="N56" i="19"/>
  <c r="E57" i="19"/>
  <c r="N57" i="19"/>
  <c r="E58" i="19"/>
  <c r="N58" i="19"/>
  <c r="E59" i="19"/>
  <c r="N59" i="19"/>
  <c r="E60" i="19"/>
  <c r="N60" i="19"/>
  <c r="E61" i="19"/>
  <c r="N61" i="19"/>
  <c r="E62" i="19"/>
  <c r="N62" i="19"/>
  <c r="E63" i="19"/>
  <c r="N63" i="19"/>
  <c r="E64" i="19"/>
  <c r="N64" i="19"/>
  <c r="E65" i="19"/>
  <c r="N65" i="19"/>
  <c r="E66" i="19"/>
  <c r="N66" i="19"/>
  <c r="E67" i="19"/>
  <c r="N67" i="19"/>
  <c r="E68" i="19"/>
  <c r="N68" i="19"/>
  <c r="E69" i="19"/>
  <c r="N69" i="19"/>
  <c r="E70" i="19"/>
  <c r="N70" i="19"/>
  <c r="E71" i="19"/>
  <c r="N71" i="19"/>
  <c r="E72" i="19"/>
  <c r="N72" i="19"/>
  <c r="E73" i="19"/>
  <c r="N73" i="19"/>
  <c r="E74" i="19"/>
  <c r="N74" i="19"/>
  <c r="E75" i="19"/>
  <c r="N75" i="19"/>
  <c r="E76" i="19"/>
  <c r="N76" i="19"/>
  <c r="E77" i="19"/>
  <c r="N77" i="19"/>
  <c r="E78" i="19"/>
  <c r="N78" i="19"/>
  <c r="E79" i="19"/>
  <c r="N79" i="19"/>
  <c r="E80" i="19"/>
  <c r="N80" i="19"/>
  <c r="E81" i="19"/>
  <c r="N81" i="19"/>
  <c r="E82" i="19"/>
  <c r="N82" i="19"/>
  <c r="N89" i="19"/>
  <c r="N88" i="19"/>
  <c r="X63" i="22"/>
  <c r="X69" i="21"/>
  <c r="X65" i="20"/>
  <c r="X66" i="20"/>
  <c r="X67" i="20"/>
  <c r="X69" i="20"/>
  <c r="X70" i="20"/>
  <c r="X85" i="19"/>
  <c r="C84" i="19"/>
  <c r="D84" i="19"/>
  <c r="E84" i="19"/>
  <c r="R84" i="19"/>
  <c r="F13" i="18"/>
  <c r="F14" i="18"/>
  <c r="F15" i="18"/>
  <c r="F16" i="18"/>
  <c r="F17" i="18"/>
  <c r="F18" i="18"/>
  <c r="F19" i="18"/>
  <c r="F20" i="18"/>
  <c r="F21" i="18"/>
  <c r="F22" i="18"/>
  <c r="F23" i="18"/>
  <c r="F24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9" i="18"/>
  <c r="F40" i="18"/>
  <c r="F41" i="18"/>
  <c r="F42" i="18"/>
  <c r="F43" i="18"/>
  <c r="F44" i="18"/>
  <c r="F45" i="18"/>
  <c r="F46" i="18"/>
  <c r="F47" i="18"/>
  <c r="F48" i="18"/>
  <c r="F49" i="18"/>
  <c r="F51" i="18"/>
  <c r="F52" i="18"/>
  <c r="F53" i="18"/>
  <c r="F54" i="18"/>
  <c r="X55" i="18"/>
  <c r="X55" i="10"/>
  <c r="J11" i="6"/>
  <c r="X67" i="21"/>
  <c r="C81" i="19"/>
  <c r="D81" i="19"/>
  <c r="I81" i="19"/>
  <c r="C82" i="19"/>
  <c r="D82" i="19"/>
  <c r="I82" i="19"/>
  <c r="C83" i="19"/>
  <c r="D83" i="19"/>
  <c r="E83" i="19"/>
  <c r="R83" i="19"/>
  <c r="X56" i="21"/>
  <c r="X57" i="21"/>
  <c r="X58" i="21"/>
  <c r="X59" i="21"/>
  <c r="X60" i="21"/>
  <c r="X61" i="21"/>
  <c r="X62" i="21"/>
  <c r="X63" i="21"/>
  <c r="X64" i="21"/>
  <c r="C69" i="20"/>
  <c r="D69" i="20"/>
  <c r="E69" i="20"/>
  <c r="C76" i="19"/>
  <c r="D76" i="19"/>
  <c r="L76" i="19"/>
  <c r="C77" i="19"/>
  <c r="D77" i="19"/>
  <c r="J77" i="19"/>
  <c r="C78" i="19"/>
  <c r="D78" i="19"/>
  <c r="K78" i="19"/>
  <c r="C79" i="19"/>
  <c r="D79" i="19"/>
  <c r="K79" i="19"/>
  <c r="C80" i="19"/>
  <c r="D80" i="19"/>
  <c r="L80" i="19"/>
  <c r="X76" i="19"/>
  <c r="X77" i="19"/>
  <c r="X78" i="19"/>
  <c r="X79" i="19"/>
  <c r="X80" i="19"/>
  <c r="P82" i="19"/>
  <c r="L82" i="19"/>
  <c r="O82" i="19"/>
  <c r="K82" i="19"/>
  <c r="J82" i="19"/>
  <c r="Q82" i="19"/>
  <c r="M82" i="19"/>
  <c r="J80" i="19"/>
  <c r="O81" i="19"/>
  <c r="K81" i="19"/>
  <c r="J81" i="19"/>
  <c r="P81" i="19"/>
  <c r="L81" i="19"/>
  <c r="Q81" i="19"/>
  <c r="M81" i="19"/>
  <c r="O80" i="19"/>
  <c r="K80" i="19"/>
  <c r="P77" i="19"/>
  <c r="L77" i="19"/>
  <c r="Q78" i="19"/>
  <c r="L78" i="19"/>
  <c r="K76" i="19"/>
  <c r="I78" i="19"/>
  <c r="Q77" i="19"/>
  <c r="M77" i="19"/>
  <c r="I77" i="19"/>
  <c r="O76" i="19"/>
  <c r="M78" i="19"/>
  <c r="O77" i="19"/>
  <c r="K77" i="19"/>
  <c r="P78" i="19"/>
  <c r="J78" i="19"/>
  <c r="J76" i="19"/>
  <c r="J79" i="19"/>
  <c r="Q79" i="19"/>
  <c r="M79" i="19"/>
  <c r="I79" i="19"/>
  <c r="Q80" i="19"/>
  <c r="M80" i="19"/>
  <c r="I80" i="19"/>
  <c r="P79" i="19"/>
  <c r="L79" i="19"/>
  <c r="O78" i="19"/>
  <c r="Q76" i="19"/>
  <c r="M76" i="19"/>
  <c r="I76" i="19"/>
  <c r="P80" i="19"/>
  <c r="O79" i="19"/>
  <c r="P76" i="19"/>
  <c r="I42" i="6"/>
  <c r="I37" i="6"/>
  <c r="I39" i="6"/>
  <c r="I25" i="6"/>
  <c r="I21" i="6"/>
  <c r="I22" i="6"/>
  <c r="I20" i="6"/>
  <c r="J37" i="6"/>
  <c r="J40" i="6"/>
  <c r="I40" i="6"/>
  <c r="J42" i="6"/>
  <c r="J41" i="6"/>
  <c r="I41" i="6"/>
  <c r="J38" i="6"/>
  <c r="I38" i="6"/>
  <c r="J39" i="6"/>
  <c r="J30" i="6"/>
  <c r="J31" i="6"/>
  <c r="J20" i="6"/>
  <c r="J22" i="6"/>
  <c r="J23" i="6"/>
  <c r="I23" i="6"/>
  <c r="J21" i="6"/>
  <c r="J25" i="6"/>
  <c r="J24" i="6"/>
  <c r="I24" i="6"/>
  <c r="J14" i="6"/>
  <c r="R4" i="6"/>
  <c r="R3" i="6"/>
  <c r="J10" i="6"/>
  <c r="J15" i="6"/>
  <c r="J13" i="6"/>
  <c r="J8" i="6"/>
  <c r="J12" i="6"/>
  <c r="J9" i="6"/>
  <c r="C107" i="24"/>
  <c r="C106" i="24"/>
  <c r="C105" i="24"/>
  <c r="B101" i="24"/>
  <c r="Q85" i="24"/>
  <c r="P85" i="24"/>
  <c r="O85" i="24"/>
  <c r="N85" i="24"/>
  <c r="M85" i="24"/>
  <c r="L85" i="24"/>
  <c r="K85" i="24"/>
  <c r="J85" i="24"/>
  <c r="I85" i="24"/>
  <c r="E78" i="24"/>
  <c r="R78" i="24"/>
  <c r="D78" i="24"/>
  <c r="C78" i="24"/>
  <c r="E77" i="24"/>
  <c r="R77" i="24"/>
  <c r="D77" i="24"/>
  <c r="C77" i="24"/>
  <c r="E76" i="24"/>
  <c r="R76" i="24"/>
  <c r="D76" i="24"/>
  <c r="C76" i="24"/>
  <c r="E75" i="24"/>
  <c r="R75" i="24"/>
  <c r="D75" i="24"/>
  <c r="C75" i="24"/>
  <c r="E74" i="24"/>
  <c r="R74" i="24"/>
  <c r="D74" i="24"/>
  <c r="C74" i="24"/>
  <c r="E73" i="24"/>
  <c r="R73" i="24"/>
  <c r="D73" i="24"/>
  <c r="C73" i="24"/>
  <c r="E72" i="24"/>
  <c r="R72" i="24"/>
  <c r="D72" i="24"/>
  <c r="C72" i="24"/>
  <c r="E71" i="24"/>
  <c r="R71" i="24"/>
  <c r="D71" i="24"/>
  <c r="C71" i="24"/>
  <c r="E70" i="24"/>
  <c r="R70" i="24"/>
  <c r="D70" i="24"/>
  <c r="C70" i="24"/>
  <c r="E69" i="24"/>
  <c r="R69" i="24"/>
  <c r="D69" i="24"/>
  <c r="C69" i="24"/>
  <c r="E68" i="24"/>
  <c r="R68" i="24"/>
  <c r="D68" i="24"/>
  <c r="C68" i="24"/>
  <c r="E67" i="24"/>
  <c r="R67" i="24"/>
  <c r="D67" i="24"/>
  <c r="C67" i="24"/>
  <c r="E66" i="24"/>
  <c r="R66" i="24"/>
  <c r="D66" i="24"/>
  <c r="C66" i="24"/>
  <c r="E65" i="24"/>
  <c r="R65" i="24"/>
  <c r="D65" i="24"/>
  <c r="C65" i="24"/>
  <c r="E64" i="24"/>
  <c r="R64" i="24"/>
  <c r="D64" i="24"/>
  <c r="C64" i="24"/>
  <c r="E63" i="24"/>
  <c r="R63" i="24"/>
  <c r="D63" i="24"/>
  <c r="C63" i="24"/>
  <c r="E62" i="24"/>
  <c r="R62" i="24"/>
  <c r="D62" i="24"/>
  <c r="C62" i="24"/>
  <c r="E61" i="24"/>
  <c r="R61" i="24"/>
  <c r="D61" i="24"/>
  <c r="C61" i="24"/>
  <c r="E60" i="24"/>
  <c r="R60" i="24"/>
  <c r="D60" i="24"/>
  <c r="C60" i="24"/>
  <c r="E59" i="24"/>
  <c r="R59" i="24"/>
  <c r="D59" i="24"/>
  <c r="C59" i="24"/>
  <c r="E58" i="24"/>
  <c r="R58" i="24"/>
  <c r="D58" i="24"/>
  <c r="C58" i="24"/>
  <c r="E57" i="24"/>
  <c r="R57" i="24"/>
  <c r="D57" i="24"/>
  <c r="C57" i="24"/>
  <c r="E56" i="24"/>
  <c r="R56" i="24"/>
  <c r="D56" i="24"/>
  <c r="C56" i="24"/>
  <c r="E55" i="24"/>
  <c r="R55" i="24"/>
  <c r="D55" i="24"/>
  <c r="C55" i="24"/>
  <c r="E54" i="24"/>
  <c r="R54" i="24"/>
  <c r="D54" i="24"/>
  <c r="C54" i="24"/>
  <c r="E53" i="24"/>
  <c r="R53" i="24"/>
  <c r="D53" i="24"/>
  <c r="C53" i="24"/>
  <c r="E52" i="24"/>
  <c r="R52" i="24"/>
  <c r="D52" i="24"/>
  <c r="C52" i="24"/>
  <c r="E51" i="24"/>
  <c r="R51" i="24"/>
  <c r="D51" i="24"/>
  <c r="C51" i="24"/>
  <c r="E50" i="24"/>
  <c r="R50" i="24"/>
  <c r="D50" i="24"/>
  <c r="C50" i="24"/>
  <c r="E49" i="24"/>
  <c r="R49" i="24"/>
  <c r="D49" i="24"/>
  <c r="C49" i="24"/>
  <c r="E48" i="24"/>
  <c r="R48" i="24"/>
  <c r="D48" i="24"/>
  <c r="C48" i="24"/>
  <c r="E47" i="24"/>
  <c r="R47" i="24"/>
  <c r="D47" i="24"/>
  <c r="C47" i="24"/>
  <c r="E46" i="24"/>
  <c r="R46" i="24"/>
  <c r="D46" i="24"/>
  <c r="C46" i="24"/>
  <c r="E45" i="24"/>
  <c r="R45" i="24"/>
  <c r="D45" i="24"/>
  <c r="C45" i="24"/>
  <c r="E44" i="24"/>
  <c r="R44" i="24"/>
  <c r="D44" i="24"/>
  <c r="C44" i="24"/>
  <c r="E43" i="24"/>
  <c r="R43" i="24"/>
  <c r="D43" i="24"/>
  <c r="C43" i="24"/>
  <c r="E42" i="24"/>
  <c r="R42" i="24"/>
  <c r="D42" i="24"/>
  <c r="C42" i="24"/>
  <c r="E41" i="24"/>
  <c r="R41" i="24"/>
  <c r="D41" i="24"/>
  <c r="C41" i="24"/>
  <c r="E40" i="24"/>
  <c r="R40" i="24"/>
  <c r="D40" i="24"/>
  <c r="C40" i="24"/>
  <c r="E39" i="24"/>
  <c r="R39" i="24"/>
  <c r="D39" i="24"/>
  <c r="C39" i="24"/>
  <c r="E38" i="24"/>
  <c r="D38" i="24"/>
  <c r="C38" i="24"/>
  <c r="E37" i="24"/>
  <c r="D37" i="24"/>
  <c r="C37" i="24"/>
  <c r="E36" i="24"/>
  <c r="D36" i="24"/>
  <c r="C36" i="24"/>
  <c r="E35" i="24"/>
  <c r="L35" i="24"/>
  <c r="D35" i="24"/>
  <c r="C35" i="24"/>
  <c r="E34" i="24"/>
  <c r="P34" i="24"/>
  <c r="D34" i="24"/>
  <c r="C34" i="24"/>
  <c r="E33" i="24"/>
  <c r="L33" i="24"/>
  <c r="D33" i="24"/>
  <c r="C33" i="24"/>
  <c r="E32" i="24"/>
  <c r="O32" i="24"/>
  <c r="D32" i="24"/>
  <c r="C32" i="24"/>
  <c r="E31" i="24"/>
  <c r="L31" i="24"/>
  <c r="D31" i="24"/>
  <c r="C31" i="24"/>
  <c r="E30" i="24"/>
  <c r="J30" i="24"/>
  <c r="D30" i="24"/>
  <c r="C30" i="24"/>
  <c r="E29" i="24"/>
  <c r="M29" i="24"/>
  <c r="D29" i="24"/>
  <c r="C29" i="24"/>
  <c r="E28" i="24"/>
  <c r="Q28" i="24"/>
  <c r="D28" i="24"/>
  <c r="C28" i="24"/>
  <c r="E27" i="24"/>
  <c r="L27" i="24"/>
  <c r="D27" i="24"/>
  <c r="C27" i="24"/>
  <c r="E26" i="24"/>
  <c r="N26" i="24"/>
  <c r="D26" i="24"/>
  <c r="C26" i="24"/>
  <c r="E25" i="24"/>
  <c r="M25" i="24"/>
  <c r="D25" i="24"/>
  <c r="C25" i="24"/>
  <c r="E24" i="24"/>
  <c r="K24" i="24"/>
  <c r="D24" i="24"/>
  <c r="C24" i="24"/>
  <c r="E23" i="24"/>
  <c r="O23" i="24"/>
  <c r="D23" i="24"/>
  <c r="C23" i="24"/>
  <c r="E22" i="24"/>
  <c r="Q22" i="24"/>
  <c r="D22" i="24"/>
  <c r="C22" i="24"/>
  <c r="E21" i="24"/>
  <c r="M21" i="24"/>
  <c r="D21" i="24"/>
  <c r="C21" i="24"/>
  <c r="E20" i="24"/>
  <c r="P20" i="24"/>
  <c r="D20" i="24"/>
  <c r="C20" i="24"/>
  <c r="E19" i="24"/>
  <c r="M19" i="24"/>
  <c r="D19" i="24"/>
  <c r="C19" i="24"/>
  <c r="E18" i="24"/>
  <c r="M18" i="24"/>
  <c r="D18" i="24"/>
  <c r="C18" i="24"/>
  <c r="E17" i="24"/>
  <c r="O17" i="24"/>
  <c r="D17" i="24"/>
  <c r="C17" i="24"/>
  <c r="E16" i="24"/>
  <c r="M16" i="24"/>
  <c r="D16" i="24"/>
  <c r="C16" i="24"/>
  <c r="E15" i="24"/>
  <c r="O15" i="24"/>
  <c r="D15" i="24"/>
  <c r="C15" i="24"/>
  <c r="E14" i="24"/>
  <c r="I14" i="24"/>
  <c r="D14" i="24"/>
  <c r="C14" i="24"/>
  <c r="E13" i="24"/>
  <c r="I13" i="24"/>
  <c r="D13" i="24"/>
  <c r="C13" i="24"/>
  <c r="E12" i="24"/>
  <c r="L12" i="24"/>
  <c r="D12" i="24"/>
  <c r="C12" i="24"/>
  <c r="E11" i="24"/>
  <c r="P11" i="24"/>
  <c r="D11" i="24"/>
  <c r="C11" i="24"/>
  <c r="E107" i="24"/>
  <c r="H10" i="24"/>
  <c r="E10" i="24"/>
  <c r="D10" i="24"/>
  <c r="C10" i="24"/>
  <c r="E106" i="24"/>
  <c r="H9" i="24"/>
  <c r="E9" i="24"/>
  <c r="I9" i="24"/>
  <c r="D9" i="24"/>
  <c r="C9" i="24"/>
  <c r="E105" i="24"/>
  <c r="C107" i="23"/>
  <c r="C106" i="23"/>
  <c r="C105" i="23"/>
  <c r="B101" i="23"/>
  <c r="Q85" i="23"/>
  <c r="P85" i="23"/>
  <c r="O85" i="23"/>
  <c r="N85" i="23"/>
  <c r="M85" i="23"/>
  <c r="L85" i="23"/>
  <c r="K85" i="23"/>
  <c r="J85" i="23"/>
  <c r="I85" i="23"/>
  <c r="E78" i="23"/>
  <c r="R78" i="23"/>
  <c r="D78" i="23"/>
  <c r="C78" i="23"/>
  <c r="E77" i="23"/>
  <c r="R77" i="23"/>
  <c r="D77" i="23"/>
  <c r="C77" i="23"/>
  <c r="E76" i="23"/>
  <c r="R76" i="23"/>
  <c r="D76" i="23"/>
  <c r="C76" i="23"/>
  <c r="E75" i="23"/>
  <c r="R75" i="23"/>
  <c r="D75" i="23"/>
  <c r="C75" i="23"/>
  <c r="E74" i="23"/>
  <c r="R74" i="23"/>
  <c r="D74" i="23"/>
  <c r="C74" i="23"/>
  <c r="E73" i="23"/>
  <c r="R73" i="23"/>
  <c r="D73" i="23"/>
  <c r="C73" i="23"/>
  <c r="E72" i="23"/>
  <c r="R72" i="23"/>
  <c r="D72" i="23"/>
  <c r="C72" i="23"/>
  <c r="E71" i="23"/>
  <c r="R71" i="23"/>
  <c r="D71" i="23"/>
  <c r="C71" i="23"/>
  <c r="E70" i="23"/>
  <c r="R70" i="23"/>
  <c r="D70" i="23"/>
  <c r="C70" i="23"/>
  <c r="E69" i="23"/>
  <c r="R69" i="23"/>
  <c r="D69" i="23"/>
  <c r="C69" i="23"/>
  <c r="E68" i="23"/>
  <c r="R68" i="23"/>
  <c r="D68" i="23"/>
  <c r="C68" i="23"/>
  <c r="E67" i="23"/>
  <c r="R67" i="23"/>
  <c r="D67" i="23"/>
  <c r="C67" i="23"/>
  <c r="E66" i="23"/>
  <c r="R66" i="23"/>
  <c r="D66" i="23"/>
  <c r="C66" i="23"/>
  <c r="E65" i="23"/>
  <c r="R65" i="23"/>
  <c r="D65" i="23"/>
  <c r="C65" i="23"/>
  <c r="E64" i="23"/>
  <c r="D64" i="23"/>
  <c r="C64" i="23"/>
  <c r="E63" i="23"/>
  <c r="R63" i="23"/>
  <c r="D63" i="23"/>
  <c r="C63" i="23"/>
  <c r="E62" i="23"/>
  <c r="R62" i="23"/>
  <c r="D62" i="23"/>
  <c r="C62" i="23"/>
  <c r="E61" i="23"/>
  <c r="R61" i="23"/>
  <c r="D61" i="23"/>
  <c r="C61" i="23"/>
  <c r="E60" i="23"/>
  <c r="R60" i="23"/>
  <c r="D60" i="23"/>
  <c r="C60" i="23"/>
  <c r="E59" i="23"/>
  <c r="R59" i="23"/>
  <c r="D59" i="23"/>
  <c r="C59" i="23"/>
  <c r="E58" i="23"/>
  <c r="R58" i="23"/>
  <c r="D58" i="23"/>
  <c r="C58" i="23"/>
  <c r="E57" i="23"/>
  <c r="R57" i="23"/>
  <c r="D57" i="23"/>
  <c r="C57" i="23"/>
  <c r="E56" i="23"/>
  <c r="R56" i="23"/>
  <c r="D56" i="23"/>
  <c r="C56" i="23"/>
  <c r="E55" i="23"/>
  <c r="R55" i="23"/>
  <c r="D55" i="23"/>
  <c r="C55" i="23"/>
  <c r="E54" i="23"/>
  <c r="R54" i="23"/>
  <c r="D54" i="23"/>
  <c r="C54" i="23"/>
  <c r="E53" i="23"/>
  <c r="R53" i="23"/>
  <c r="D53" i="23"/>
  <c r="C53" i="23"/>
  <c r="E52" i="23"/>
  <c r="R52" i="23"/>
  <c r="D52" i="23"/>
  <c r="C52" i="23"/>
  <c r="E51" i="23"/>
  <c r="R51" i="23"/>
  <c r="D51" i="23"/>
  <c r="C51" i="23"/>
  <c r="E50" i="23"/>
  <c r="R50" i="23"/>
  <c r="D50" i="23"/>
  <c r="C50" i="23"/>
  <c r="E49" i="23"/>
  <c r="R49" i="23"/>
  <c r="D49" i="23"/>
  <c r="C49" i="23"/>
  <c r="E48" i="23"/>
  <c r="R48" i="23"/>
  <c r="D48" i="23"/>
  <c r="C48" i="23"/>
  <c r="E47" i="23"/>
  <c r="D47" i="23"/>
  <c r="C47" i="23"/>
  <c r="E46" i="23"/>
  <c r="R46" i="23"/>
  <c r="D46" i="23"/>
  <c r="C46" i="23"/>
  <c r="E45" i="23"/>
  <c r="R45" i="23"/>
  <c r="D45" i="23"/>
  <c r="C45" i="23"/>
  <c r="E44" i="23"/>
  <c r="R44" i="23"/>
  <c r="D44" i="23"/>
  <c r="C44" i="23"/>
  <c r="E43" i="23"/>
  <c r="R43" i="23"/>
  <c r="D43" i="23"/>
  <c r="C43" i="23"/>
  <c r="E42" i="23"/>
  <c r="R42" i="23"/>
  <c r="D42" i="23"/>
  <c r="C42" i="23"/>
  <c r="E41" i="23"/>
  <c r="R41" i="23"/>
  <c r="D41" i="23"/>
  <c r="C41" i="23"/>
  <c r="E40" i="23"/>
  <c r="R40" i="23"/>
  <c r="D40" i="23"/>
  <c r="C40" i="23"/>
  <c r="E39" i="23"/>
  <c r="R39" i="23"/>
  <c r="D39" i="23"/>
  <c r="C39" i="23"/>
  <c r="E38" i="23"/>
  <c r="R38" i="23"/>
  <c r="D38" i="23"/>
  <c r="C38" i="23"/>
  <c r="E37" i="23"/>
  <c r="R37" i="23"/>
  <c r="D37" i="23"/>
  <c r="C37" i="23"/>
  <c r="E36" i="23"/>
  <c r="R36" i="23"/>
  <c r="D36" i="23"/>
  <c r="C36" i="23"/>
  <c r="E35" i="23"/>
  <c r="D35" i="23"/>
  <c r="C35" i="23"/>
  <c r="E34" i="23"/>
  <c r="R34" i="23"/>
  <c r="D34" i="23"/>
  <c r="C34" i="23"/>
  <c r="E33" i="23"/>
  <c r="R33" i="23"/>
  <c r="D33" i="23"/>
  <c r="C33" i="23"/>
  <c r="E32" i="23"/>
  <c r="R32" i="23"/>
  <c r="D32" i="23"/>
  <c r="C32" i="23"/>
  <c r="E31" i="23"/>
  <c r="D31" i="23"/>
  <c r="C31" i="23"/>
  <c r="E30" i="23"/>
  <c r="R30" i="23"/>
  <c r="D30" i="23"/>
  <c r="C30" i="23"/>
  <c r="E29" i="23"/>
  <c r="D29" i="23"/>
  <c r="C29" i="23"/>
  <c r="E28" i="23"/>
  <c r="D28" i="23"/>
  <c r="C28" i="23"/>
  <c r="E27" i="23"/>
  <c r="D27" i="23"/>
  <c r="C27" i="23"/>
  <c r="E26" i="23"/>
  <c r="P26" i="23"/>
  <c r="D26" i="23"/>
  <c r="C26" i="23"/>
  <c r="E25" i="23"/>
  <c r="N25" i="23"/>
  <c r="D25" i="23"/>
  <c r="C25" i="23"/>
  <c r="E24" i="23"/>
  <c r="P24" i="23"/>
  <c r="D24" i="23"/>
  <c r="C24" i="23"/>
  <c r="E23" i="23"/>
  <c r="P23" i="23"/>
  <c r="D23" i="23"/>
  <c r="C23" i="23"/>
  <c r="E22" i="23"/>
  <c r="L22" i="23"/>
  <c r="D22" i="23"/>
  <c r="C22" i="23"/>
  <c r="E21" i="23"/>
  <c r="N21" i="23"/>
  <c r="D21" i="23"/>
  <c r="C21" i="23"/>
  <c r="E20" i="23"/>
  <c r="N20" i="23"/>
  <c r="K20" i="23"/>
  <c r="D20" i="23"/>
  <c r="C20" i="23"/>
  <c r="E19" i="23"/>
  <c r="P19" i="23"/>
  <c r="D19" i="23"/>
  <c r="C19" i="23"/>
  <c r="E18" i="23"/>
  <c r="P18" i="23"/>
  <c r="D18" i="23"/>
  <c r="C18" i="23"/>
  <c r="E17" i="23"/>
  <c r="N17" i="23"/>
  <c r="D17" i="23"/>
  <c r="C17" i="23"/>
  <c r="E16" i="23"/>
  <c r="P16" i="23"/>
  <c r="D16" i="23"/>
  <c r="C16" i="23"/>
  <c r="E15" i="23"/>
  <c r="P15" i="23"/>
  <c r="D15" i="23"/>
  <c r="C15" i="23"/>
  <c r="E14" i="23"/>
  <c r="L14" i="23"/>
  <c r="D14" i="23"/>
  <c r="C14" i="23"/>
  <c r="E13" i="23"/>
  <c r="N13" i="23"/>
  <c r="D13" i="23"/>
  <c r="C13" i="23"/>
  <c r="E12" i="23"/>
  <c r="M12" i="23"/>
  <c r="D12" i="23"/>
  <c r="C12" i="23"/>
  <c r="E11" i="23"/>
  <c r="H107" i="23"/>
  <c r="D11" i="23"/>
  <c r="C11" i="23"/>
  <c r="E107" i="23"/>
  <c r="F11" i="23"/>
  <c r="E10" i="23"/>
  <c r="H106" i="23"/>
  <c r="D10" i="23"/>
  <c r="C10" i="23"/>
  <c r="E106" i="23"/>
  <c r="H9" i="23"/>
  <c r="E9" i="23"/>
  <c r="O9" i="23"/>
  <c r="D9" i="23"/>
  <c r="C9" i="23"/>
  <c r="E105" i="23"/>
  <c r="L85" i="22"/>
  <c r="X55" i="22"/>
  <c r="X56" i="22"/>
  <c r="X58" i="22"/>
  <c r="X59" i="22"/>
  <c r="C107" i="22"/>
  <c r="C106" i="22"/>
  <c r="C105" i="22"/>
  <c r="B101" i="22"/>
  <c r="Q85" i="22"/>
  <c r="P85" i="22"/>
  <c r="O85" i="22"/>
  <c r="N85" i="22"/>
  <c r="M85" i="22"/>
  <c r="K85" i="22"/>
  <c r="J85" i="22"/>
  <c r="I85" i="22"/>
  <c r="E78" i="22"/>
  <c r="R78" i="22"/>
  <c r="D78" i="22"/>
  <c r="C78" i="22"/>
  <c r="E77" i="22"/>
  <c r="R77" i="22"/>
  <c r="D77" i="22"/>
  <c r="C77" i="22"/>
  <c r="E76" i="22"/>
  <c r="R76" i="22"/>
  <c r="D76" i="22"/>
  <c r="C76" i="22"/>
  <c r="E75" i="22"/>
  <c r="R75" i="22"/>
  <c r="D75" i="22"/>
  <c r="C75" i="22"/>
  <c r="E74" i="22"/>
  <c r="R74" i="22"/>
  <c r="D74" i="22"/>
  <c r="C74" i="22"/>
  <c r="E73" i="22"/>
  <c r="R73" i="22"/>
  <c r="D73" i="22"/>
  <c r="C73" i="22"/>
  <c r="E72" i="22"/>
  <c r="R72" i="22"/>
  <c r="D72" i="22"/>
  <c r="C72" i="22"/>
  <c r="E71" i="22"/>
  <c r="D71" i="22"/>
  <c r="C71" i="22"/>
  <c r="E70" i="22"/>
  <c r="R70" i="22"/>
  <c r="D70" i="22"/>
  <c r="C70" i="22"/>
  <c r="E69" i="22"/>
  <c r="R69" i="22"/>
  <c r="D69" i="22"/>
  <c r="C69" i="22"/>
  <c r="E68" i="22"/>
  <c r="R68" i="22"/>
  <c r="D68" i="22"/>
  <c r="C68" i="22"/>
  <c r="E67" i="22"/>
  <c r="R67" i="22"/>
  <c r="D67" i="22"/>
  <c r="C67" i="22"/>
  <c r="E66" i="22"/>
  <c r="D66" i="22"/>
  <c r="C66" i="22"/>
  <c r="E65" i="22"/>
  <c r="R65" i="22"/>
  <c r="D65" i="22"/>
  <c r="C65" i="22"/>
  <c r="E64" i="22"/>
  <c r="R64" i="22"/>
  <c r="D64" i="22"/>
  <c r="C64" i="22"/>
  <c r="E63" i="22"/>
  <c r="R63" i="22"/>
  <c r="D63" i="22"/>
  <c r="C63" i="22"/>
  <c r="E62" i="22"/>
  <c r="D62" i="22"/>
  <c r="C62" i="22"/>
  <c r="E61" i="22"/>
  <c r="D61" i="22"/>
  <c r="C61" i="22"/>
  <c r="E60" i="22"/>
  <c r="D60" i="22"/>
  <c r="C60" i="22"/>
  <c r="E59" i="22"/>
  <c r="N59" i="22"/>
  <c r="D59" i="22"/>
  <c r="C59" i="22"/>
  <c r="E58" i="22"/>
  <c r="O58" i="22"/>
  <c r="D58" i="22"/>
  <c r="C58" i="22"/>
  <c r="E57" i="22"/>
  <c r="M57" i="22"/>
  <c r="D57" i="22"/>
  <c r="C57" i="22"/>
  <c r="E56" i="22"/>
  <c r="O56" i="22"/>
  <c r="D56" i="22"/>
  <c r="C56" i="22"/>
  <c r="E55" i="22"/>
  <c r="N55" i="22"/>
  <c r="D55" i="22"/>
  <c r="C55" i="22"/>
  <c r="E54" i="22"/>
  <c r="N54" i="22"/>
  <c r="D54" i="22"/>
  <c r="C54" i="22"/>
  <c r="E53" i="22"/>
  <c r="N53" i="22"/>
  <c r="D53" i="22"/>
  <c r="C53" i="22"/>
  <c r="E52" i="22"/>
  <c r="N52" i="22"/>
  <c r="D52" i="22"/>
  <c r="C52" i="22"/>
  <c r="E51" i="22"/>
  <c r="N51" i="22"/>
  <c r="D51" i="22"/>
  <c r="C51" i="22"/>
  <c r="E50" i="22"/>
  <c r="N50" i="22"/>
  <c r="D50" i="22"/>
  <c r="C50" i="22"/>
  <c r="E49" i="22"/>
  <c r="N49" i="22"/>
  <c r="D49" i="22"/>
  <c r="C49" i="22"/>
  <c r="E48" i="22"/>
  <c r="N48" i="22"/>
  <c r="D48" i="22"/>
  <c r="C48" i="22"/>
  <c r="E47" i="22"/>
  <c r="N47" i="22"/>
  <c r="D47" i="22"/>
  <c r="C47" i="22"/>
  <c r="E46" i="22"/>
  <c r="N46" i="22"/>
  <c r="D46" i="22"/>
  <c r="C46" i="22"/>
  <c r="E45" i="22"/>
  <c r="N45" i="22"/>
  <c r="D45" i="22"/>
  <c r="C45" i="22"/>
  <c r="E44" i="22"/>
  <c r="I44" i="22"/>
  <c r="D44" i="22"/>
  <c r="C44" i="22"/>
  <c r="E43" i="22"/>
  <c r="M43" i="22"/>
  <c r="D43" i="22"/>
  <c r="C43" i="22"/>
  <c r="E42" i="22"/>
  <c r="M42" i="22"/>
  <c r="D42" i="22"/>
  <c r="C42" i="22"/>
  <c r="E41" i="22"/>
  <c r="K41" i="22"/>
  <c r="D41" i="22"/>
  <c r="C41" i="22"/>
  <c r="E40" i="22"/>
  <c r="Q40" i="22"/>
  <c r="D40" i="22"/>
  <c r="C40" i="22"/>
  <c r="E39" i="22"/>
  <c r="J39" i="22"/>
  <c r="D39" i="22"/>
  <c r="C39" i="22"/>
  <c r="E38" i="22"/>
  <c r="M38" i="22"/>
  <c r="D38" i="22"/>
  <c r="C38" i="22"/>
  <c r="E37" i="22"/>
  <c r="P37" i="22"/>
  <c r="D37" i="22"/>
  <c r="C37" i="22"/>
  <c r="E36" i="22"/>
  <c r="M36" i="22"/>
  <c r="D36" i="22"/>
  <c r="C36" i="22"/>
  <c r="E35" i="22"/>
  <c r="J35" i="22"/>
  <c r="D35" i="22"/>
  <c r="C35" i="22"/>
  <c r="E34" i="22"/>
  <c r="M34" i="22"/>
  <c r="D34" i="22"/>
  <c r="C34" i="22"/>
  <c r="E33" i="22"/>
  <c r="L33" i="22"/>
  <c r="D33" i="22"/>
  <c r="C33" i="22"/>
  <c r="E32" i="22"/>
  <c r="M32" i="22"/>
  <c r="D32" i="22"/>
  <c r="C32" i="22"/>
  <c r="E31" i="22"/>
  <c r="J31" i="22"/>
  <c r="D31" i="22"/>
  <c r="C31" i="22"/>
  <c r="E30" i="22"/>
  <c r="M30" i="22"/>
  <c r="D30" i="22"/>
  <c r="C30" i="22"/>
  <c r="E29" i="22"/>
  <c r="O29" i="22"/>
  <c r="D29" i="22"/>
  <c r="C29" i="22"/>
  <c r="E28" i="22"/>
  <c r="I28" i="22"/>
  <c r="D28" i="22"/>
  <c r="C28" i="22"/>
  <c r="E27" i="22"/>
  <c r="M27" i="22"/>
  <c r="D27" i="22"/>
  <c r="C27" i="22"/>
  <c r="E26" i="22"/>
  <c r="M26" i="22"/>
  <c r="D26" i="22"/>
  <c r="C26" i="22"/>
  <c r="E25" i="22"/>
  <c r="K25" i="22"/>
  <c r="D25" i="22"/>
  <c r="C25" i="22"/>
  <c r="E24" i="22"/>
  <c r="Q24" i="22"/>
  <c r="D24" i="22"/>
  <c r="C24" i="22"/>
  <c r="E23" i="22"/>
  <c r="J23" i="22"/>
  <c r="D23" i="22"/>
  <c r="C23" i="22"/>
  <c r="E22" i="22"/>
  <c r="M22" i="22"/>
  <c r="D22" i="22"/>
  <c r="C22" i="22"/>
  <c r="E21" i="22"/>
  <c r="P21" i="22"/>
  <c r="D21" i="22"/>
  <c r="C21" i="22"/>
  <c r="E20" i="22"/>
  <c r="M20" i="22"/>
  <c r="D20" i="22"/>
  <c r="C20" i="22"/>
  <c r="E19" i="22"/>
  <c r="M19" i="22"/>
  <c r="D19" i="22"/>
  <c r="C19" i="22"/>
  <c r="E18" i="22"/>
  <c r="M18" i="22"/>
  <c r="D18" i="22"/>
  <c r="C18" i="22"/>
  <c r="E17" i="22"/>
  <c r="L17" i="22"/>
  <c r="D17" i="22"/>
  <c r="C17" i="22"/>
  <c r="E16" i="22"/>
  <c r="J16" i="22"/>
  <c r="D16" i="22"/>
  <c r="C16" i="22"/>
  <c r="E15" i="22"/>
  <c r="J15" i="22"/>
  <c r="D15" i="22"/>
  <c r="C15" i="22"/>
  <c r="E14" i="22"/>
  <c r="Q14" i="22"/>
  <c r="D14" i="22"/>
  <c r="C14" i="22"/>
  <c r="E13" i="22"/>
  <c r="O13" i="22"/>
  <c r="D13" i="22"/>
  <c r="C13" i="22"/>
  <c r="E12" i="22"/>
  <c r="I12" i="22"/>
  <c r="D12" i="22"/>
  <c r="C12" i="22"/>
  <c r="E11" i="22"/>
  <c r="M11" i="22"/>
  <c r="D11" i="22"/>
  <c r="C11" i="22"/>
  <c r="E107" i="22"/>
  <c r="F10" i="22"/>
  <c r="H10" i="22"/>
  <c r="E10" i="22"/>
  <c r="H106" i="22"/>
  <c r="D10" i="22"/>
  <c r="C10" i="22"/>
  <c r="E106" i="22"/>
  <c r="H9" i="22"/>
  <c r="E9" i="22"/>
  <c r="H105" i="22"/>
  <c r="D9" i="22"/>
  <c r="C9" i="22"/>
  <c r="E105" i="22"/>
  <c r="C107" i="21"/>
  <c r="C106" i="21"/>
  <c r="C105" i="21"/>
  <c r="B101" i="21"/>
  <c r="Q85" i="21"/>
  <c r="P85" i="21"/>
  <c r="O85" i="21"/>
  <c r="N85" i="21"/>
  <c r="M85" i="21"/>
  <c r="L85" i="21"/>
  <c r="K85" i="21"/>
  <c r="J85" i="21"/>
  <c r="I85" i="21"/>
  <c r="E78" i="21"/>
  <c r="R78" i="21"/>
  <c r="D78" i="21"/>
  <c r="C78" i="21"/>
  <c r="E77" i="21"/>
  <c r="R77" i="21"/>
  <c r="D77" i="21"/>
  <c r="C77" i="21"/>
  <c r="E76" i="21"/>
  <c r="D76" i="21"/>
  <c r="C76" i="21"/>
  <c r="E75" i="21"/>
  <c r="R75" i="21"/>
  <c r="D75" i="21"/>
  <c r="C75" i="21"/>
  <c r="E74" i="21"/>
  <c r="R74" i="21"/>
  <c r="D74" i="21"/>
  <c r="C74" i="21"/>
  <c r="E73" i="21"/>
  <c r="R73" i="21"/>
  <c r="D73" i="21"/>
  <c r="C73" i="21"/>
  <c r="E72" i="21"/>
  <c r="D72" i="21"/>
  <c r="C72" i="21"/>
  <c r="E71" i="21"/>
  <c r="R71" i="21"/>
  <c r="D71" i="21"/>
  <c r="C71" i="21"/>
  <c r="E70" i="21"/>
  <c r="R70" i="21"/>
  <c r="D70" i="21"/>
  <c r="C70" i="21"/>
  <c r="E69" i="21"/>
  <c r="R69" i="21"/>
  <c r="D69" i="21"/>
  <c r="C69" i="21"/>
  <c r="E68" i="21"/>
  <c r="R68" i="21"/>
  <c r="D68" i="21"/>
  <c r="C68" i="21"/>
  <c r="E67" i="21"/>
  <c r="R67" i="21"/>
  <c r="D67" i="21"/>
  <c r="C67" i="21"/>
  <c r="E66" i="21"/>
  <c r="R66" i="21"/>
  <c r="D66" i="21"/>
  <c r="C66" i="21"/>
  <c r="E65" i="21"/>
  <c r="D65" i="21"/>
  <c r="C65" i="21"/>
  <c r="E64" i="21"/>
  <c r="D64" i="21"/>
  <c r="C64" i="21"/>
  <c r="E63" i="21"/>
  <c r="D63" i="21"/>
  <c r="C63" i="21"/>
  <c r="E62" i="21"/>
  <c r="D62" i="21"/>
  <c r="C62" i="21"/>
  <c r="E61" i="21"/>
  <c r="N61" i="21"/>
  <c r="D61" i="21"/>
  <c r="C61" i="21"/>
  <c r="E60" i="21"/>
  <c r="Q60" i="21"/>
  <c r="D60" i="21"/>
  <c r="C60" i="21"/>
  <c r="E59" i="21"/>
  <c r="N59" i="21"/>
  <c r="D59" i="21"/>
  <c r="C59" i="21"/>
  <c r="E58" i="21"/>
  <c r="K58" i="21"/>
  <c r="D58" i="21"/>
  <c r="C58" i="21"/>
  <c r="E57" i="21"/>
  <c r="K57" i="21"/>
  <c r="D57" i="21"/>
  <c r="C57" i="21"/>
  <c r="E56" i="21"/>
  <c r="O56" i="21"/>
  <c r="D56" i="21"/>
  <c r="C56" i="21"/>
  <c r="E55" i="21"/>
  <c r="N55" i="21"/>
  <c r="D55" i="21"/>
  <c r="C55" i="21"/>
  <c r="E54" i="21"/>
  <c r="N54" i="21"/>
  <c r="D54" i="21"/>
  <c r="C54" i="21"/>
  <c r="E53" i="21"/>
  <c r="N53" i="21"/>
  <c r="D53" i="21"/>
  <c r="C53" i="21"/>
  <c r="E52" i="21"/>
  <c r="N52" i="21"/>
  <c r="D52" i="21"/>
  <c r="C52" i="21"/>
  <c r="E51" i="21"/>
  <c r="N51" i="21"/>
  <c r="D51" i="21"/>
  <c r="C51" i="21"/>
  <c r="E50" i="21"/>
  <c r="N50" i="21"/>
  <c r="D50" i="21"/>
  <c r="C50" i="21"/>
  <c r="E49" i="21"/>
  <c r="N49" i="21"/>
  <c r="D49" i="21"/>
  <c r="C49" i="21"/>
  <c r="E48" i="21"/>
  <c r="N48" i="21"/>
  <c r="D48" i="21"/>
  <c r="C48" i="21"/>
  <c r="E47" i="21"/>
  <c r="N47" i="21"/>
  <c r="D47" i="21"/>
  <c r="C47" i="21"/>
  <c r="E46" i="21"/>
  <c r="N46" i="21"/>
  <c r="D46" i="21"/>
  <c r="C46" i="21"/>
  <c r="E45" i="21"/>
  <c r="N45" i="21"/>
  <c r="D45" i="21"/>
  <c r="C45" i="21"/>
  <c r="E44" i="21"/>
  <c r="I44" i="21"/>
  <c r="D44" i="21"/>
  <c r="C44" i="21"/>
  <c r="E43" i="21"/>
  <c r="J43" i="21"/>
  <c r="D43" i="21"/>
  <c r="C43" i="21"/>
  <c r="E42" i="21"/>
  <c r="I42" i="21"/>
  <c r="D42" i="21"/>
  <c r="C42" i="21"/>
  <c r="E41" i="21"/>
  <c r="M41" i="21"/>
  <c r="D41" i="21"/>
  <c r="C41" i="21"/>
  <c r="E40" i="21"/>
  <c r="Q40" i="21"/>
  <c r="D40" i="21"/>
  <c r="C40" i="21"/>
  <c r="E39" i="21"/>
  <c r="K39" i="21"/>
  <c r="D39" i="21"/>
  <c r="C39" i="21"/>
  <c r="E38" i="21"/>
  <c r="Q38" i="21"/>
  <c r="D38" i="21"/>
  <c r="C38" i="21"/>
  <c r="E37" i="21"/>
  <c r="M37" i="21"/>
  <c r="D37" i="21"/>
  <c r="C37" i="21"/>
  <c r="E36" i="21"/>
  <c r="Q36" i="21"/>
  <c r="D36" i="21"/>
  <c r="C36" i="21"/>
  <c r="E35" i="21"/>
  <c r="O35" i="21"/>
  <c r="D35" i="21"/>
  <c r="C35" i="21"/>
  <c r="E34" i="21"/>
  <c r="M34" i="21"/>
  <c r="D34" i="21"/>
  <c r="C34" i="21"/>
  <c r="E33" i="21"/>
  <c r="M33" i="21"/>
  <c r="D33" i="21"/>
  <c r="C33" i="21"/>
  <c r="E32" i="21"/>
  <c r="M32" i="21"/>
  <c r="D32" i="21"/>
  <c r="C32" i="21"/>
  <c r="E31" i="21"/>
  <c r="O31" i="21"/>
  <c r="D31" i="21"/>
  <c r="C31" i="21"/>
  <c r="E30" i="21"/>
  <c r="I30" i="21"/>
  <c r="D30" i="21"/>
  <c r="C30" i="21"/>
  <c r="E29" i="21"/>
  <c r="K29" i="21"/>
  <c r="D29" i="21"/>
  <c r="C29" i="21"/>
  <c r="E28" i="21"/>
  <c r="I28" i="21"/>
  <c r="D28" i="21"/>
  <c r="C28" i="21"/>
  <c r="E27" i="21"/>
  <c r="K27" i="21"/>
  <c r="D27" i="21"/>
  <c r="C27" i="21"/>
  <c r="E26" i="21"/>
  <c r="M26" i="21"/>
  <c r="D26" i="21"/>
  <c r="C26" i="21"/>
  <c r="E25" i="21"/>
  <c r="M25" i="21"/>
  <c r="D25" i="21"/>
  <c r="C25" i="21"/>
  <c r="E24" i="21"/>
  <c r="N24" i="21"/>
  <c r="D24" i="21"/>
  <c r="C24" i="21"/>
  <c r="E23" i="21"/>
  <c r="P23" i="21"/>
  <c r="D23" i="21"/>
  <c r="C23" i="21"/>
  <c r="E22" i="21"/>
  <c r="Q22" i="21"/>
  <c r="D22" i="21"/>
  <c r="C22" i="21"/>
  <c r="E21" i="21"/>
  <c r="J21" i="21"/>
  <c r="D21" i="21"/>
  <c r="C21" i="21"/>
  <c r="E20" i="21"/>
  <c r="Q20" i="21"/>
  <c r="D20" i="21"/>
  <c r="C20" i="21"/>
  <c r="E19" i="21"/>
  <c r="J19" i="21"/>
  <c r="D19" i="21"/>
  <c r="C19" i="21"/>
  <c r="E18" i="21"/>
  <c r="M18" i="21"/>
  <c r="D18" i="21"/>
  <c r="C18" i="21"/>
  <c r="E17" i="21"/>
  <c r="M17" i="21"/>
  <c r="D17" i="21"/>
  <c r="C17" i="21"/>
  <c r="E16" i="21"/>
  <c r="M16" i="21"/>
  <c r="D16" i="21"/>
  <c r="C16" i="21"/>
  <c r="E15" i="21"/>
  <c r="L15" i="21"/>
  <c r="D15" i="21"/>
  <c r="C15" i="21"/>
  <c r="E14" i="21"/>
  <c r="P14" i="21"/>
  <c r="D14" i="21"/>
  <c r="C14" i="21"/>
  <c r="E13" i="21"/>
  <c r="M13" i="21"/>
  <c r="D13" i="21"/>
  <c r="C13" i="21"/>
  <c r="E12" i="21"/>
  <c r="K12" i="21"/>
  <c r="D12" i="21"/>
  <c r="C12" i="21"/>
  <c r="E11" i="21"/>
  <c r="J11" i="21"/>
  <c r="D11" i="21"/>
  <c r="C11" i="21"/>
  <c r="E107" i="21"/>
  <c r="F10" i="21"/>
  <c r="H10" i="21"/>
  <c r="E10" i="21"/>
  <c r="I10" i="21"/>
  <c r="D10" i="21"/>
  <c r="C10" i="21"/>
  <c r="E106" i="21"/>
  <c r="H9" i="21"/>
  <c r="E9" i="21"/>
  <c r="H105" i="21"/>
  <c r="D9" i="21"/>
  <c r="C9" i="21"/>
  <c r="E105" i="21"/>
  <c r="C107" i="20"/>
  <c r="C106" i="20"/>
  <c r="C105" i="20"/>
  <c r="B101" i="20"/>
  <c r="Q85" i="20"/>
  <c r="P85" i="20"/>
  <c r="O85" i="20"/>
  <c r="N85" i="20"/>
  <c r="M85" i="20"/>
  <c r="L85" i="20"/>
  <c r="K85" i="20"/>
  <c r="J85" i="20"/>
  <c r="I85" i="20"/>
  <c r="E78" i="20"/>
  <c r="D78" i="20"/>
  <c r="C78" i="20"/>
  <c r="E77" i="20"/>
  <c r="R77" i="20"/>
  <c r="D77" i="20"/>
  <c r="C77" i="20"/>
  <c r="E76" i="20"/>
  <c r="R76" i="20"/>
  <c r="D76" i="20"/>
  <c r="C76" i="20"/>
  <c r="E75" i="20"/>
  <c r="R75" i="20"/>
  <c r="D75" i="20"/>
  <c r="C75" i="20"/>
  <c r="E74" i="20"/>
  <c r="R74" i="20"/>
  <c r="D74" i="20"/>
  <c r="C74" i="20"/>
  <c r="E73" i="20"/>
  <c r="R73" i="20"/>
  <c r="D73" i="20"/>
  <c r="C73" i="20"/>
  <c r="E72" i="20"/>
  <c r="R72" i="20"/>
  <c r="D72" i="20"/>
  <c r="C72" i="20"/>
  <c r="E71" i="20"/>
  <c r="R71" i="20"/>
  <c r="D71" i="20"/>
  <c r="C71" i="20"/>
  <c r="E70" i="20"/>
  <c r="R70" i="20"/>
  <c r="D70" i="20"/>
  <c r="C70" i="20"/>
  <c r="E68" i="20"/>
  <c r="D68" i="20"/>
  <c r="C68" i="20"/>
  <c r="E67" i="20"/>
  <c r="D67" i="20"/>
  <c r="C67" i="20"/>
  <c r="E66" i="20"/>
  <c r="D66" i="20"/>
  <c r="C66" i="20"/>
  <c r="E65" i="20"/>
  <c r="D65" i="20"/>
  <c r="C65" i="20"/>
  <c r="E64" i="20"/>
  <c r="J64" i="20"/>
  <c r="D64" i="20"/>
  <c r="C64" i="20"/>
  <c r="E63" i="20"/>
  <c r="L63" i="20"/>
  <c r="D63" i="20"/>
  <c r="C63" i="20"/>
  <c r="E62" i="20"/>
  <c r="L62" i="20"/>
  <c r="D62" i="20"/>
  <c r="C62" i="20"/>
  <c r="E61" i="20"/>
  <c r="L61" i="20"/>
  <c r="D61" i="20"/>
  <c r="C61" i="20"/>
  <c r="E60" i="20"/>
  <c r="O60" i="20"/>
  <c r="D60" i="20"/>
  <c r="C60" i="20"/>
  <c r="E59" i="20"/>
  <c r="Q59" i="20"/>
  <c r="D59" i="20"/>
  <c r="C59" i="20"/>
  <c r="E58" i="20"/>
  <c r="Q58" i="20"/>
  <c r="D58" i="20"/>
  <c r="C58" i="20"/>
  <c r="E57" i="20"/>
  <c r="N57" i="20"/>
  <c r="D57" i="20"/>
  <c r="C57" i="20"/>
  <c r="E56" i="20"/>
  <c r="O56" i="20"/>
  <c r="D56" i="20"/>
  <c r="C56" i="20"/>
  <c r="E55" i="20"/>
  <c r="Q55" i="20"/>
  <c r="D55" i="20"/>
  <c r="C55" i="20"/>
  <c r="E54" i="20"/>
  <c r="I54" i="20"/>
  <c r="D54" i="20"/>
  <c r="C54" i="20"/>
  <c r="E53" i="20"/>
  <c r="O53" i="20"/>
  <c r="D53" i="20"/>
  <c r="C53" i="20"/>
  <c r="E52" i="20"/>
  <c r="I52" i="20"/>
  <c r="D52" i="20"/>
  <c r="C52" i="20"/>
  <c r="E51" i="20"/>
  <c r="Q51" i="20"/>
  <c r="D51" i="20"/>
  <c r="C51" i="20"/>
  <c r="E50" i="20"/>
  <c r="Q50" i="20"/>
  <c r="D50" i="20"/>
  <c r="C50" i="20"/>
  <c r="E49" i="20"/>
  <c r="N49" i="20"/>
  <c r="D49" i="20"/>
  <c r="C49" i="20"/>
  <c r="E48" i="20"/>
  <c r="L48" i="20"/>
  <c r="D48" i="20"/>
  <c r="C48" i="20"/>
  <c r="E47" i="20"/>
  <c r="Q47" i="20"/>
  <c r="D47" i="20"/>
  <c r="C47" i="20"/>
  <c r="E46" i="20"/>
  <c r="D46" i="20"/>
  <c r="C46" i="20"/>
  <c r="E45" i="20"/>
  <c r="O45" i="20"/>
  <c r="D45" i="20"/>
  <c r="C45" i="20"/>
  <c r="E44" i="20"/>
  <c r="O44" i="20"/>
  <c r="D44" i="20"/>
  <c r="C44" i="20"/>
  <c r="E43" i="20"/>
  <c r="P43" i="20"/>
  <c r="D43" i="20"/>
  <c r="C43" i="20"/>
  <c r="E42" i="20"/>
  <c r="M42" i="20"/>
  <c r="D42" i="20"/>
  <c r="C42" i="20"/>
  <c r="E41" i="20"/>
  <c r="M41" i="20"/>
  <c r="D41" i="20"/>
  <c r="C41" i="20"/>
  <c r="E40" i="20"/>
  <c r="N40" i="20"/>
  <c r="D40" i="20"/>
  <c r="C40" i="20"/>
  <c r="E39" i="20"/>
  <c r="N39" i="20"/>
  <c r="D39" i="20"/>
  <c r="C39" i="20"/>
  <c r="E38" i="20"/>
  <c r="M38" i="20"/>
  <c r="D38" i="20"/>
  <c r="C38" i="20"/>
  <c r="E37" i="20"/>
  <c r="O37" i="20"/>
  <c r="D37" i="20"/>
  <c r="C37" i="20"/>
  <c r="E36" i="20"/>
  <c r="P36" i="20"/>
  <c r="D36" i="20"/>
  <c r="C36" i="20"/>
  <c r="E35" i="20"/>
  <c r="J35" i="20"/>
  <c r="D35" i="20"/>
  <c r="C35" i="20"/>
  <c r="E34" i="20"/>
  <c r="N34" i="20"/>
  <c r="D34" i="20"/>
  <c r="C34" i="20"/>
  <c r="E33" i="20"/>
  <c r="N33" i="20"/>
  <c r="D33" i="20"/>
  <c r="C33" i="20"/>
  <c r="E32" i="20"/>
  <c r="O32" i="20"/>
  <c r="D32" i="20"/>
  <c r="C32" i="20"/>
  <c r="E31" i="20"/>
  <c r="K31" i="20"/>
  <c r="D31" i="20"/>
  <c r="C31" i="20"/>
  <c r="E30" i="20"/>
  <c r="N30" i="20"/>
  <c r="D30" i="20"/>
  <c r="C30" i="20"/>
  <c r="E29" i="20"/>
  <c r="O29" i="20"/>
  <c r="D29" i="20"/>
  <c r="C29" i="20"/>
  <c r="E28" i="20"/>
  <c r="P28" i="20"/>
  <c r="D28" i="20"/>
  <c r="C28" i="20"/>
  <c r="E27" i="20"/>
  <c r="Q27" i="20"/>
  <c r="D27" i="20"/>
  <c r="C27" i="20"/>
  <c r="E26" i="20"/>
  <c r="D26" i="20"/>
  <c r="C26" i="20"/>
  <c r="E25" i="20"/>
  <c r="K25" i="20"/>
  <c r="D25" i="20"/>
  <c r="C25" i="20"/>
  <c r="E24" i="20"/>
  <c r="L24" i="20"/>
  <c r="D24" i="20"/>
  <c r="C24" i="20"/>
  <c r="E23" i="20"/>
  <c r="K23" i="20"/>
  <c r="D23" i="20"/>
  <c r="C23" i="20"/>
  <c r="E22" i="20"/>
  <c r="I22" i="20"/>
  <c r="D22" i="20"/>
  <c r="C22" i="20"/>
  <c r="E21" i="20"/>
  <c r="I21" i="20"/>
  <c r="D21" i="20"/>
  <c r="C21" i="20"/>
  <c r="E20" i="20"/>
  <c r="M20" i="20"/>
  <c r="D20" i="20"/>
  <c r="C20" i="20"/>
  <c r="E19" i="20"/>
  <c r="N19" i="20"/>
  <c r="D19" i="20"/>
  <c r="C19" i="20"/>
  <c r="E18" i="20"/>
  <c r="M18" i="20"/>
  <c r="D18" i="20"/>
  <c r="C18" i="20"/>
  <c r="E17" i="20"/>
  <c r="N17" i="20"/>
  <c r="D17" i="20"/>
  <c r="C17" i="20"/>
  <c r="E16" i="20"/>
  <c r="O16" i="20"/>
  <c r="D16" i="20"/>
  <c r="C16" i="20"/>
  <c r="E15" i="20"/>
  <c r="N15" i="20"/>
  <c r="D15" i="20"/>
  <c r="C15" i="20"/>
  <c r="E14" i="20"/>
  <c r="Q14" i="20"/>
  <c r="D14" i="20"/>
  <c r="C14" i="20"/>
  <c r="E13" i="20"/>
  <c r="N13" i="20"/>
  <c r="D13" i="20"/>
  <c r="C13" i="20"/>
  <c r="E12" i="20"/>
  <c r="L12" i="20"/>
  <c r="D12" i="20"/>
  <c r="C12" i="20"/>
  <c r="E11" i="20"/>
  <c r="N11" i="20"/>
  <c r="D11" i="20"/>
  <c r="C11" i="20"/>
  <c r="E107" i="20"/>
  <c r="F10" i="20"/>
  <c r="F11" i="20"/>
  <c r="E10" i="20"/>
  <c r="Q10" i="20"/>
  <c r="D10" i="20"/>
  <c r="C10" i="20"/>
  <c r="E106" i="20"/>
  <c r="H9" i="20"/>
  <c r="E9" i="20"/>
  <c r="K9" i="20"/>
  <c r="D9" i="20"/>
  <c r="C9" i="20"/>
  <c r="E105" i="20"/>
  <c r="C113" i="19"/>
  <c r="C112" i="19"/>
  <c r="C111" i="19"/>
  <c r="B107" i="19"/>
  <c r="Q91" i="19"/>
  <c r="P91" i="19"/>
  <c r="O91" i="19"/>
  <c r="N91" i="19"/>
  <c r="M91" i="19"/>
  <c r="L91" i="19"/>
  <c r="K91" i="19"/>
  <c r="J91" i="19"/>
  <c r="I91" i="19"/>
  <c r="M75" i="19"/>
  <c r="D75" i="19"/>
  <c r="C75" i="19"/>
  <c r="L74" i="19"/>
  <c r="D74" i="19"/>
  <c r="C74" i="19"/>
  <c r="O73" i="19"/>
  <c r="D73" i="19"/>
  <c r="C73" i="19"/>
  <c r="M72" i="19"/>
  <c r="D72" i="19"/>
  <c r="C72" i="19"/>
  <c r="Q71" i="19"/>
  <c r="D71" i="19"/>
  <c r="C71" i="19"/>
  <c r="K70" i="19"/>
  <c r="D70" i="19"/>
  <c r="C70" i="19"/>
  <c r="K69" i="19"/>
  <c r="D69" i="19"/>
  <c r="C69" i="19"/>
  <c r="L68" i="19"/>
  <c r="D68" i="19"/>
  <c r="C68" i="19"/>
  <c r="P67" i="19"/>
  <c r="D67" i="19"/>
  <c r="C67" i="19"/>
  <c r="L66" i="19"/>
  <c r="D66" i="19"/>
  <c r="C66" i="19"/>
  <c r="L65" i="19"/>
  <c r="D65" i="19"/>
  <c r="C65" i="19"/>
  <c r="M64" i="19"/>
  <c r="D64" i="19"/>
  <c r="C64" i="19"/>
  <c r="K63" i="19"/>
  <c r="D63" i="19"/>
  <c r="C63" i="19"/>
  <c r="O62" i="19"/>
  <c r="D62" i="19"/>
  <c r="C62" i="19"/>
  <c r="Q61" i="19"/>
  <c r="D61" i="19"/>
  <c r="C61" i="19"/>
  <c r="Q60" i="19"/>
  <c r="D60" i="19"/>
  <c r="C60" i="19"/>
  <c r="P59" i="19"/>
  <c r="D59" i="19"/>
  <c r="C59" i="19"/>
  <c r="K58" i="19"/>
  <c r="D58" i="19"/>
  <c r="C58" i="19"/>
  <c r="D57" i="19"/>
  <c r="C57" i="19"/>
  <c r="M56" i="19"/>
  <c r="D56" i="19"/>
  <c r="C56" i="19"/>
  <c r="O55" i="19"/>
  <c r="D55" i="19"/>
  <c r="C55" i="19"/>
  <c r="O54" i="19"/>
  <c r="D54" i="19"/>
  <c r="C54" i="19"/>
  <c r="K53" i="19"/>
  <c r="D53" i="19"/>
  <c r="C53" i="19"/>
  <c r="P52" i="19"/>
  <c r="D52" i="19"/>
  <c r="C52" i="19"/>
  <c r="D51" i="19"/>
  <c r="C51" i="19"/>
  <c r="M50" i="19"/>
  <c r="D50" i="19"/>
  <c r="C50" i="19"/>
  <c r="P49" i="19"/>
  <c r="D49" i="19"/>
  <c r="C49" i="19"/>
  <c r="P48" i="19"/>
  <c r="D48" i="19"/>
  <c r="C48" i="19"/>
  <c r="J47" i="19"/>
  <c r="D47" i="19"/>
  <c r="C47" i="19"/>
  <c r="Q46" i="19"/>
  <c r="D46" i="19"/>
  <c r="C46" i="19"/>
  <c r="M45" i="19"/>
  <c r="D45" i="19"/>
  <c r="C45" i="19"/>
  <c r="L44" i="19"/>
  <c r="D44" i="19"/>
  <c r="C44" i="19"/>
  <c r="O43" i="19"/>
  <c r="D43" i="19"/>
  <c r="C43" i="19"/>
  <c r="D42" i="19"/>
  <c r="C42" i="19"/>
  <c r="P41" i="19"/>
  <c r="D41" i="19"/>
  <c r="C41" i="19"/>
  <c r="D40" i="19"/>
  <c r="C40" i="19"/>
  <c r="O39" i="19"/>
  <c r="D39" i="19"/>
  <c r="C39" i="19"/>
  <c r="O38" i="19"/>
  <c r="D38" i="19"/>
  <c r="C38" i="19"/>
  <c r="D37" i="19"/>
  <c r="C37" i="19"/>
  <c r="O36" i="19"/>
  <c r="D36" i="19"/>
  <c r="C36" i="19"/>
  <c r="D35" i="19"/>
  <c r="C35" i="19"/>
  <c r="O34" i="19"/>
  <c r="D34" i="19"/>
  <c r="C34" i="19"/>
  <c r="M33" i="19"/>
  <c r="D33" i="19"/>
  <c r="C33" i="19"/>
  <c r="O32" i="19"/>
  <c r="D32" i="19"/>
  <c r="C32" i="19"/>
  <c r="K31" i="19"/>
  <c r="D31" i="19"/>
  <c r="C31" i="19"/>
  <c r="O30" i="19"/>
  <c r="D30" i="19"/>
  <c r="C30" i="19"/>
  <c r="I29" i="19"/>
  <c r="D29" i="19"/>
  <c r="C29" i="19"/>
  <c r="O28" i="19"/>
  <c r="D28" i="19"/>
  <c r="C28" i="19"/>
  <c r="D27" i="19"/>
  <c r="C27" i="19"/>
  <c r="D26" i="19"/>
  <c r="C26" i="19"/>
  <c r="O25" i="19"/>
  <c r="D25" i="19"/>
  <c r="C25" i="19"/>
  <c r="O24" i="19"/>
  <c r="D24" i="19"/>
  <c r="C24" i="19"/>
  <c r="D23" i="19"/>
  <c r="C23" i="19"/>
  <c r="O22" i="19"/>
  <c r="D22" i="19"/>
  <c r="C22" i="19"/>
  <c r="D21" i="19"/>
  <c r="C21" i="19"/>
  <c r="O20" i="19"/>
  <c r="D20" i="19"/>
  <c r="C20" i="19"/>
  <c r="P19" i="19"/>
  <c r="D19" i="19"/>
  <c r="C19" i="19"/>
  <c r="P18" i="19"/>
  <c r="D18" i="19"/>
  <c r="C18" i="19"/>
  <c r="D17" i="19"/>
  <c r="C17" i="19"/>
  <c r="I16" i="19"/>
  <c r="D16" i="19"/>
  <c r="C16" i="19"/>
  <c r="Q15" i="19"/>
  <c r="D15" i="19"/>
  <c r="C15" i="19"/>
  <c r="M14" i="19"/>
  <c r="D14" i="19"/>
  <c r="C14" i="19"/>
  <c r="D13" i="19"/>
  <c r="C13" i="19"/>
  <c r="I12" i="19"/>
  <c r="D12" i="19"/>
  <c r="C12" i="19"/>
  <c r="H113" i="19"/>
  <c r="D11" i="19"/>
  <c r="C11" i="19"/>
  <c r="E113" i="19"/>
  <c r="F10" i="19"/>
  <c r="H10" i="19"/>
  <c r="O10" i="19"/>
  <c r="D10" i="19"/>
  <c r="C10" i="19"/>
  <c r="E112" i="19"/>
  <c r="H9" i="19"/>
  <c r="P9" i="19"/>
  <c r="D9" i="19"/>
  <c r="C9" i="19"/>
  <c r="E111" i="19"/>
  <c r="C107" i="18"/>
  <c r="C106" i="18"/>
  <c r="C105" i="18"/>
  <c r="B101" i="18"/>
  <c r="Q85" i="18"/>
  <c r="P85" i="18"/>
  <c r="O85" i="18"/>
  <c r="N85" i="18"/>
  <c r="M85" i="18"/>
  <c r="L85" i="18"/>
  <c r="K85" i="18"/>
  <c r="J85" i="18"/>
  <c r="I85" i="18"/>
  <c r="E78" i="18"/>
  <c r="R78" i="18"/>
  <c r="D78" i="18"/>
  <c r="C78" i="18"/>
  <c r="E77" i="18"/>
  <c r="R77" i="18"/>
  <c r="D77" i="18"/>
  <c r="C77" i="18"/>
  <c r="E76" i="18"/>
  <c r="R76" i="18"/>
  <c r="D76" i="18"/>
  <c r="C76" i="18"/>
  <c r="E75" i="18"/>
  <c r="R75" i="18"/>
  <c r="D75" i="18"/>
  <c r="C75" i="18"/>
  <c r="E74" i="18"/>
  <c r="R74" i="18"/>
  <c r="D74" i="18"/>
  <c r="C74" i="18"/>
  <c r="E73" i="18"/>
  <c r="R73" i="18"/>
  <c r="D73" i="18"/>
  <c r="C73" i="18"/>
  <c r="E72" i="18"/>
  <c r="R72" i="18"/>
  <c r="D72" i="18"/>
  <c r="C72" i="18"/>
  <c r="E71" i="18"/>
  <c r="R71" i="18"/>
  <c r="D71" i="18"/>
  <c r="C71" i="18"/>
  <c r="E70" i="18"/>
  <c r="R70" i="18"/>
  <c r="D70" i="18"/>
  <c r="C70" i="18"/>
  <c r="E69" i="18"/>
  <c r="R69" i="18"/>
  <c r="D69" i="18"/>
  <c r="C69" i="18"/>
  <c r="E68" i="18"/>
  <c r="R68" i="18"/>
  <c r="D68" i="18"/>
  <c r="C68" i="18"/>
  <c r="E67" i="18"/>
  <c r="R67" i="18"/>
  <c r="D67" i="18"/>
  <c r="C67" i="18"/>
  <c r="E66" i="18"/>
  <c r="R66" i="18"/>
  <c r="D66" i="18"/>
  <c r="C66" i="18"/>
  <c r="E65" i="18"/>
  <c r="R65" i="18"/>
  <c r="D65" i="18"/>
  <c r="C65" i="18"/>
  <c r="E64" i="18"/>
  <c r="R64" i="18"/>
  <c r="D64" i="18"/>
  <c r="C64" i="18"/>
  <c r="E63" i="18"/>
  <c r="R63" i="18"/>
  <c r="D63" i="18"/>
  <c r="C63" i="18"/>
  <c r="E62" i="18"/>
  <c r="R62" i="18"/>
  <c r="D62" i="18"/>
  <c r="C62" i="18"/>
  <c r="E61" i="18"/>
  <c r="R61" i="18"/>
  <c r="D61" i="18"/>
  <c r="C61" i="18"/>
  <c r="E60" i="18"/>
  <c r="R60" i="18"/>
  <c r="D60" i="18"/>
  <c r="C60" i="18"/>
  <c r="E59" i="18"/>
  <c r="R59" i="18"/>
  <c r="D59" i="18"/>
  <c r="C59" i="18"/>
  <c r="E58" i="18"/>
  <c r="R58" i="18"/>
  <c r="D58" i="18"/>
  <c r="C58" i="18"/>
  <c r="E57" i="18"/>
  <c r="R57" i="18"/>
  <c r="D57" i="18"/>
  <c r="C57" i="18"/>
  <c r="E56" i="18"/>
  <c r="R56" i="18"/>
  <c r="D56" i="18"/>
  <c r="C56" i="18"/>
  <c r="E55" i="18"/>
  <c r="R55" i="18"/>
  <c r="D55" i="18"/>
  <c r="C55" i="18"/>
  <c r="E54" i="18"/>
  <c r="R54" i="18"/>
  <c r="D54" i="18"/>
  <c r="C54" i="18"/>
  <c r="E53" i="18"/>
  <c r="R53" i="18"/>
  <c r="D53" i="18"/>
  <c r="C53" i="18"/>
  <c r="E52" i="18"/>
  <c r="D52" i="18"/>
  <c r="C52" i="18"/>
  <c r="E51" i="18"/>
  <c r="D51" i="18"/>
  <c r="C51" i="18"/>
  <c r="E50" i="18"/>
  <c r="D50" i="18"/>
  <c r="C50" i="18"/>
  <c r="E49" i="18"/>
  <c r="O49" i="18"/>
  <c r="D49" i="18"/>
  <c r="C49" i="18"/>
  <c r="E48" i="18"/>
  <c r="K48" i="18"/>
  <c r="D48" i="18"/>
  <c r="C48" i="18"/>
  <c r="E47" i="18"/>
  <c r="L47" i="18"/>
  <c r="D47" i="18"/>
  <c r="C47" i="18"/>
  <c r="E46" i="18"/>
  <c r="L46" i="18"/>
  <c r="D46" i="18"/>
  <c r="C46" i="18"/>
  <c r="E45" i="18"/>
  <c r="M45" i="18"/>
  <c r="D45" i="18"/>
  <c r="C45" i="18"/>
  <c r="E44" i="18"/>
  <c r="O44" i="18"/>
  <c r="D44" i="18"/>
  <c r="C44" i="18"/>
  <c r="E43" i="18"/>
  <c r="L43" i="18"/>
  <c r="D43" i="18"/>
  <c r="C43" i="18"/>
  <c r="E42" i="18"/>
  <c r="N42" i="18"/>
  <c r="D42" i="18"/>
  <c r="C42" i="18"/>
  <c r="E41" i="18"/>
  <c r="O41" i="18"/>
  <c r="D41" i="18"/>
  <c r="C41" i="18"/>
  <c r="E40" i="18"/>
  <c r="J40" i="18"/>
  <c r="D40" i="18"/>
  <c r="C40" i="18"/>
  <c r="E39" i="18"/>
  <c r="L39" i="18"/>
  <c r="D39" i="18"/>
  <c r="C39" i="18"/>
  <c r="E38" i="18"/>
  <c r="N38" i="18"/>
  <c r="D38" i="18"/>
  <c r="C38" i="18"/>
  <c r="E37" i="18"/>
  <c r="M37" i="18"/>
  <c r="D37" i="18"/>
  <c r="C37" i="18"/>
  <c r="E36" i="18"/>
  <c r="P36" i="18"/>
  <c r="D36" i="18"/>
  <c r="C36" i="18"/>
  <c r="E35" i="18"/>
  <c r="N35" i="18"/>
  <c r="D35" i="18"/>
  <c r="C35" i="18"/>
  <c r="E34" i="18"/>
  <c r="O34" i="18"/>
  <c r="D34" i="18"/>
  <c r="C34" i="18"/>
  <c r="E33" i="18"/>
  <c r="P33" i="18"/>
  <c r="D33" i="18"/>
  <c r="C33" i="18"/>
  <c r="E32" i="18"/>
  <c r="L32" i="18"/>
  <c r="D32" i="18"/>
  <c r="C32" i="18"/>
  <c r="E31" i="18"/>
  <c r="K31" i="18"/>
  <c r="D31" i="18"/>
  <c r="C31" i="18"/>
  <c r="E30" i="18"/>
  <c r="O30" i="18"/>
  <c r="D30" i="18"/>
  <c r="C30" i="18"/>
  <c r="E29" i="18"/>
  <c r="L29" i="18"/>
  <c r="D29" i="18"/>
  <c r="C29" i="18"/>
  <c r="E28" i="18"/>
  <c r="Q28" i="18"/>
  <c r="D28" i="18"/>
  <c r="C28" i="18"/>
  <c r="E27" i="18"/>
  <c r="P27" i="18"/>
  <c r="D27" i="18"/>
  <c r="C27" i="18"/>
  <c r="E26" i="18"/>
  <c r="I26" i="18"/>
  <c r="D26" i="18"/>
  <c r="C26" i="18"/>
  <c r="E25" i="18"/>
  <c r="P25" i="18"/>
  <c r="D25" i="18"/>
  <c r="C25" i="18"/>
  <c r="E24" i="18"/>
  <c r="L24" i="18"/>
  <c r="D24" i="18"/>
  <c r="C24" i="18"/>
  <c r="E23" i="18"/>
  <c r="K23" i="18"/>
  <c r="D23" i="18"/>
  <c r="C23" i="18"/>
  <c r="E22" i="18"/>
  <c r="M22" i="18"/>
  <c r="D22" i="18"/>
  <c r="C22" i="18"/>
  <c r="E21" i="18"/>
  <c r="P21" i="18"/>
  <c r="D21" i="18"/>
  <c r="C21" i="18"/>
  <c r="E20" i="18"/>
  <c r="J20" i="18"/>
  <c r="D20" i="18"/>
  <c r="C20" i="18"/>
  <c r="E19" i="18"/>
  <c r="D19" i="18"/>
  <c r="C19" i="18"/>
  <c r="E18" i="18"/>
  <c r="O18" i="18"/>
  <c r="D18" i="18"/>
  <c r="C18" i="18"/>
  <c r="E17" i="18"/>
  <c r="N17" i="18"/>
  <c r="D17" i="18"/>
  <c r="C17" i="18"/>
  <c r="E16" i="18"/>
  <c r="Q16" i="18"/>
  <c r="D16" i="18"/>
  <c r="C16" i="18"/>
  <c r="E15" i="18"/>
  <c r="N15" i="18"/>
  <c r="D15" i="18"/>
  <c r="C15" i="18"/>
  <c r="E14" i="18"/>
  <c r="K14" i="18"/>
  <c r="D14" i="18"/>
  <c r="C14" i="18"/>
  <c r="E13" i="18"/>
  <c r="N13" i="18"/>
  <c r="D13" i="18"/>
  <c r="C13" i="18"/>
  <c r="E12" i="18"/>
  <c r="J12" i="18"/>
  <c r="D12" i="18"/>
  <c r="C12" i="18"/>
  <c r="E11" i="18"/>
  <c r="N11" i="18"/>
  <c r="D11" i="18"/>
  <c r="C11" i="18"/>
  <c r="E107" i="18"/>
  <c r="F10" i="18"/>
  <c r="H10" i="18"/>
  <c r="E10" i="18"/>
  <c r="N10" i="18"/>
  <c r="D10" i="18"/>
  <c r="C10" i="18"/>
  <c r="E106" i="18"/>
  <c r="H9" i="18"/>
  <c r="E9" i="18"/>
  <c r="H105" i="18"/>
  <c r="D9" i="18"/>
  <c r="C9" i="18"/>
  <c r="E105" i="18"/>
  <c r="E78" i="10"/>
  <c r="R78" i="10"/>
  <c r="D78" i="10"/>
  <c r="C78" i="10"/>
  <c r="E77" i="10"/>
  <c r="R77" i="10"/>
  <c r="D77" i="10"/>
  <c r="C77" i="10"/>
  <c r="E76" i="10"/>
  <c r="R76" i="10"/>
  <c r="D76" i="10"/>
  <c r="C76" i="10"/>
  <c r="E75" i="10"/>
  <c r="R75" i="10"/>
  <c r="D75" i="10"/>
  <c r="C75" i="10"/>
  <c r="E74" i="10"/>
  <c r="R74" i="10"/>
  <c r="D74" i="10"/>
  <c r="C74" i="10"/>
  <c r="E73" i="10"/>
  <c r="R73" i="10"/>
  <c r="D73" i="10"/>
  <c r="C73" i="10"/>
  <c r="E72" i="10"/>
  <c r="R72" i="10"/>
  <c r="D72" i="10"/>
  <c r="C72" i="10"/>
  <c r="E71" i="10"/>
  <c r="R71" i="10"/>
  <c r="D71" i="10"/>
  <c r="C71" i="10"/>
  <c r="E70" i="10"/>
  <c r="R70" i="10"/>
  <c r="D70" i="10"/>
  <c r="C70" i="10"/>
  <c r="E69" i="10"/>
  <c r="R69" i="10"/>
  <c r="D69" i="10"/>
  <c r="C69" i="10"/>
  <c r="E68" i="10"/>
  <c r="R68" i="10"/>
  <c r="D68" i="10"/>
  <c r="C68" i="10"/>
  <c r="E67" i="10"/>
  <c r="R67" i="10"/>
  <c r="D67" i="10"/>
  <c r="C67" i="10"/>
  <c r="E66" i="10"/>
  <c r="D66" i="10"/>
  <c r="C66" i="10"/>
  <c r="E65" i="10"/>
  <c r="R65" i="10"/>
  <c r="D65" i="10"/>
  <c r="C65" i="10"/>
  <c r="E64" i="10"/>
  <c r="R64" i="10"/>
  <c r="D64" i="10"/>
  <c r="C64" i="10"/>
  <c r="E63" i="10"/>
  <c r="R63" i="10"/>
  <c r="D63" i="10"/>
  <c r="C63" i="10"/>
  <c r="E62" i="10"/>
  <c r="R62" i="10"/>
  <c r="D62" i="10"/>
  <c r="C62" i="10"/>
  <c r="E61" i="10"/>
  <c r="R61" i="10"/>
  <c r="D61" i="10"/>
  <c r="C61" i="10"/>
  <c r="E60" i="10"/>
  <c r="R60" i="10"/>
  <c r="D60" i="10"/>
  <c r="C60" i="10"/>
  <c r="E59" i="10"/>
  <c r="R59" i="10"/>
  <c r="D59" i="10"/>
  <c r="C59" i="10"/>
  <c r="E58" i="10"/>
  <c r="R58" i="10"/>
  <c r="D58" i="10"/>
  <c r="C58" i="10"/>
  <c r="E57" i="10"/>
  <c r="R57" i="10"/>
  <c r="D57" i="10"/>
  <c r="C57" i="10"/>
  <c r="E56" i="10"/>
  <c r="R56" i="10"/>
  <c r="D56" i="10"/>
  <c r="C56" i="10"/>
  <c r="E55" i="10"/>
  <c r="R55" i="10"/>
  <c r="D55" i="10"/>
  <c r="C55" i="10"/>
  <c r="B101" i="10"/>
  <c r="O85" i="10"/>
  <c r="N85" i="10"/>
  <c r="P85" i="10"/>
  <c r="Q85" i="10"/>
  <c r="M85" i="10"/>
  <c r="L85" i="10"/>
  <c r="K85" i="10"/>
  <c r="J85" i="10"/>
  <c r="I85" i="10"/>
  <c r="C106" i="10"/>
  <c r="C107" i="10"/>
  <c r="C105" i="10"/>
  <c r="E54" i="10"/>
  <c r="D54" i="10"/>
  <c r="C54" i="10"/>
  <c r="E53" i="10"/>
  <c r="D53" i="10"/>
  <c r="C53" i="10"/>
  <c r="E52" i="10"/>
  <c r="D52" i="10"/>
  <c r="C52" i="10"/>
  <c r="E51" i="10"/>
  <c r="D51" i="10"/>
  <c r="C51" i="10"/>
  <c r="E50" i="10"/>
  <c r="D50" i="10"/>
  <c r="C50" i="10"/>
  <c r="E49" i="10"/>
  <c r="D49" i="10"/>
  <c r="C49" i="10"/>
  <c r="E48" i="10"/>
  <c r="D48" i="10"/>
  <c r="C48" i="10"/>
  <c r="E47" i="10"/>
  <c r="D47" i="10"/>
  <c r="C47" i="10"/>
  <c r="E46" i="10"/>
  <c r="M46" i="10"/>
  <c r="D46" i="10"/>
  <c r="C46" i="10"/>
  <c r="E45" i="10"/>
  <c r="P45" i="10"/>
  <c r="D45" i="10"/>
  <c r="C45" i="10"/>
  <c r="E44" i="10"/>
  <c r="L44" i="10"/>
  <c r="D44" i="10"/>
  <c r="C44" i="10"/>
  <c r="E43" i="10"/>
  <c r="N43" i="10"/>
  <c r="D43" i="10"/>
  <c r="C43" i="10"/>
  <c r="E42" i="10"/>
  <c r="I42" i="10"/>
  <c r="D42" i="10"/>
  <c r="C42" i="10"/>
  <c r="E41" i="10"/>
  <c r="K41" i="10"/>
  <c r="D41" i="10"/>
  <c r="C41" i="10"/>
  <c r="E40" i="10"/>
  <c r="K40" i="10"/>
  <c r="D40" i="10"/>
  <c r="C40" i="10"/>
  <c r="E39" i="10"/>
  <c r="N39" i="10"/>
  <c r="D39" i="10"/>
  <c r="C39" i="10"/>
  <c r="E38" i="10"/>
  <c r="I38" i="10"/>
  <c r="D38" i="10"/>
  <c r="C38" i="10"/>
  <c r="E37" i="10"/>
  <c r="O37" i="10"/>
  <c r="D37" i="10"/>
  <c r="C37" i="10"/>
  <c r="E36" i="10"/>
  <c r="M36" i="10"/>
  <c r="D36" i="10"/>
  <c r="C36" i="10"/>
  <c r="E35" i="10"/>
  <c r="N35" i="10"/>
  <c r="D35" i="10"/>
  <c r="C35" i="10"/>
  <c r="E34" i="10"/>
  <c r="M34" i="10"/>
  <c r="D34" i="10"/>
  <c r="C34" i="10"/>
  <c r="E33" i="10"/>
  <c r="O33" i="10"/>
  <c r="D33" i="10"/>
  <c r="C33" i="10"/>
  <c r="E32" i="10"/>
  <c r="L32" i="10"/>
  <c r="D32" i="10"/>
  <c r="C32" i="10"/>
  <c r="E31" i="10"/>
  <c r="M31" i="10"/>
  <c r="D31" i="10"/>
  <c r="C31" i="10"/>
  <c r="E30" i="10"/>
  <c r="P30" i="10"/>
  <c r="D30" i="10"/>
  <c r="C30" i="10"/>
  <c r="E29" i="10"/>
  <c r="L29" i="10"/>
  <c r="D29" i="10"/>
  <c r="C29" i="10"/>
  <c r="E28" i="10"/>
  <c r="J28" i="10"/>
  <c r="D28" i="10"/>
  <c r="C28" i="10"/>
  <c r="E27" i="10"/>
  <c r="O27" i="10"/>
  <c r="D27" i="10"/>
  <c r="C27" i="10"/>
  <c r="E26" i="10"/>
  <c r="Q26" i="10"/>
  <c r="D26" i="10"/>
  <c r="C26" i="10"/>
  <c r="E25" i="10"/>
  <c r="O25" i="10"/>
  <c r="D25" i="10"/>
  <c r="C25" i="10"/>
  <c r="E24" i="10"/>
  <c r="K24" i="10"/>
  <c r="D24" i="10"/>
  <c r="C24" i="10"/>
  <c r="E23" i="10"/>
  <c r="Q23" i="10"/>
  <c r="D23" i="10"/>
  <c r="C23" i="10"/>
  <c r="E22" i="10"/>
  <c r="M22" i="10"/>
  <c r="D22" i="10"/>
  <c r="C22" i="10"/>
  <c r="E21" i="10"/>
  <c r="N21" i="10"/>
  <c r="D21" i="10"/>
  <c r="C21" i="10"/>
  <c r="E20" i="10"/>
  <c r="P20" i="10"/>
  <c r="D20" i="10"/>
  <c r="C20" i="10"/>
  <c r="E19" i="10"/>
  <c r="D19" i="10"/>
  <c r="C19" i="10"/>
  <c r="E18" i="10"/>
  <c r="N18" i="10"/>
  <c r="D18" i="10"/>
  <c r="C18" i="10"/>
  <c r="E17" i="10"/>
  <c r="D17" i="10"/>
  <c r="C17" i="10"/>
  <c r="E16" i="10"/>
  <c r="N16" i="10"/>
  <c r="D16" i="10"/>
  <c r="C16" i="10"/>
  <c r="E15" i="10"/>
  <c r="K15" i="10"/>
  <c r="D15" i="10"/>
  <c r="C15" i="10"/>
  <c r="E14" i="10"/>
  <c r="P14" i="10"/>
  <c r="D14" i="10"/>
  <c r="C14" i="10"/>
  <c r="E13" i="10"/>
  <c r="J13" i="10"/>
  <c r="D13" i="10"/>
  <c r="C13" i="10"/>
  <c r="E12" i="10"/>
  <c r="J12" i="10"/>
  <c r="D12" i="10"/>
  <c r="C12" i="10"/>
  <c r="E11" i="10"/>
  <c r="M11" i="10"/>
  <c r="D11" i="10"/>
  <c r="C11" i="10"/>
  <c r="E107" i="10"/>
  <c r="E10" i="10"/>
  <c r="H106" i="10"/>
  <c r="D10" i="10"/>
  <c r="C10" i="10"/>
  <c r="E106" i="10"/>
  <c r="E9" i="10"/>
  <c r="L9" i="10"/>
  <c r="D9" i="10"/>
  <c r="C9" i="10"/>
  <c r="E105" i="10"/>
  <c r="F10" i="10"/>
  <c r="H10" i="10"/>
  <c r="H9" i="10"/>
  <c r="R66" i="10"/>
  <c r="F11" i="19"/>
  <c r="H11" i="19"/>
  <c r="Q17" i="18"/>
  <c r="H11" i="18"/>
  <c r="N33" i="18"/>
  <c r="J17" i="18"/>
  <c r="M47" i="18"/>
  <c r="L41" i="10"/>
  <c r="F11" i="10"/>
  <c r="P41" i="10"/>
  <c r="M33" i="10"/>
  <c r="K33" i="10"/>
  <c r="Q45" i="10"/>
  <c r="J20" i="10"/>
  <c r="N41" i="10"/>
  <c r="F12" i="19"/>
  <c r="H12" i="19"/>
  <c r="H12" i="18"/>
  <c r="H11" i="10"/>
  <c r="F12" i="10"/>
  <c r="X70" i="19"/>
  <c r="X73" i="19"/>
  <c r="X67" i="19"/>
  <c r="X69" i="19"/>
  <c r="X72" i="19"/>
  <c r="X56" i="19"/>
  <c r="X75" i="19"/>
  <c r="X19" i="19"/>
  <c r="X74" i="19"/>
  <c r="X58" i="19"/>
  <c r="X61" i="19"/>
  <c r="X71" i="19"/>
  <c r="X55" i="19"/>
  <c r="X32" i="19"/>
  <c r="X38" i="19"/>
  <c r="X35" i="19"/>
  <c r="X48" i="19"/>
  <c r="X12" i="19"/>
  <c r="X53" i="19"/>
  <c r="X25" i="19"/>
  <c r="X27" i="19"/>
  <c r="X43" i="19"/>
  <c r="X26" i="19"/>
  <c r="X36" i="19"/>
  <c r="X47" i="19"/>
  <c r="X49" i="19"/>
  <c r="X34" i="19"/>
  <c r="X45" i="18"/>
  <c r="X32" i="18"/>
  <c r="X46" i="18"/>
  <c r="X14" i="18"/>
  <c r="X30" i="18"/>
  <c r="X44" i="18"/>
  <c r="X42" i="18"/>
  <c r="X39" i="18"/>
  <c r="X48" i="18"/>
  <c r="X10" i="18"/>
  <c r="X26" i="18"/>
  <c r="X41" i="18"/>
  <c r="X43" i="18"/>
  <c r="X36" i="18"/>
  <c r="X34" i="18"/>
  <c r="X38" i="18"/>
  <c r="X22" i="18"/>
  <c r="X49" i="18"/>
  <c r="X47" i="18"/>
  <c r="X24" i="18"/>
  <c r="X28" i="10"/>
  <c r="X20" i="10"/>
  <c r="X46" i="10"/>
  <c r="X18" i="10"/>
  <c r="X47" i="10"/>
  <c r="X53" i="10"/>
  <c r="X35" i="10"/>
  <c r="X25" i="10"/>
  <c r="X38" i="10"/>
  <c r="X36" i="10"/>
  <c r="X50" i="10"/>
  <c r="X42" i="10"/>
  <c r="X51" i="10"/>
  <c r="X49" i="10"/>
  <c r="X37" i="10"/>
  <c r="X48" i="10"/>
  <c r="X54" i="10"/>
  <c r="X19" i="10"/>
  <c r="X26" i="10"/>
  <c r="X32" i="10"/>
  <c r="I45" i="10"/>
  <c r="P25" i="10"/>
  <c r="K45" i="10"/>
  <c r="Q29" i="10"/>
  <c r="O45" i="10"/>
  <c r="P5" i="6"/>
  <c r="N28" i="24"/>
  <c r="K23" i="23"/>
  <c r="O23" i="23"/>
  <c r="N18" i="23"/>
  <c r="K18" i="23"/>
  <c r="N24" i="23"/>
  <c r="L18" i="23"/>
  <c r="R47" i="23"/>
  <c r="K14" i="23"/>
  <c r="O18" i="23"/>
  <c r="L19" i="23"/>
  <c r="N23" i="23"/>
  <c r="L23" i="23"/>
  <c r="M10" i="23"/>
  <c r="Q14" i="23"/>
  <c r="I18" i="23"/>
  <c r="M18" i="23"/>
  <c r="Q18" i="23"/>
  <c r="I23" i="23"/>
  <c r="M23" i="23"/>
  <c r="Q23" i="23"/>
  <c r="R31" i="23"/>
  <c r="R35" i="23"/>
  <c r="J18" i="23"/>
  <c r="J23" i="23"/>
  <c r="R64" i="23"/>
  <c r="Q50" i="22"/>
  <c r="Q55" i="22"/>
  <c r="P18" i="22"/>
  <c r="K18" i="22"/>
  <c r="O26" i="22"/>
  <c r="N34" i="22"/>
  <c r="N42" i="22"/>
  <c r="R71" i="22"/>
  <c r="I26" i="22"/>
  <c r="Q26" i="22"/>
  <c r="I34" i="22"/>
  <c r="N44" i="22"/>
  <c r="O57" i="22"/>
  <c r="F11" i="22"/>
  <c r="H11" i="22"/>
  <c r="R66" i="22"/>
  <c r="L9" i="22"/>
  <c r="L56" i="21"/>
  <c r="K59" i="21"/>
  <c r="P52" i="21"/>
  <c r="M28" i="21"/>
  <c r="Q9" i="21"/>
  <c r="Q55" i="21"/>
  <c r="P27" i="21"/>
  <c r="K35" i="21"/>
  <c r="O24" i="21"/>
  <c r="Q27" i="21"/>
  <c r="L28" i="21"/>
  <c r="N44" i="21"/>
  <c r="J44" i="21"/>
  <c r="J28" i="21"/>
  <c r="H11" i="21"/>
  <c r="R72" i="21"/>
  <c r="R76" i="21"/>
  <c r="L13" i="20"/>
  <c r="I14" i="20"/>
  <c r="R78" i="20"/>
  <c r="H10" i="20"/>
  <c r="K33" i="20"/>
  <c r="F12" i="21"/>
  <c r="H12" i="21"/>
  <c r="X48" i="22"/>
  <c r="X52" i="22"/>
  <c r="X51" i="21"/>
  <c r="X47" i="21"/>
  <c r="X34" i="21"/>
  <c r="X33" i="21"/>
  <c r="X31" i="21"/>
  <c r="X30" i="21"/>
  <c r="X28" i="21"/>
  <c r="X24" i="21"/>
  <c r="X20" i="21"/>
  <c r="X17" i="21"/>
  <c r="X49" i="21"/>
  <c r="X53" i="21"/>
  <c r="X50" i="21"/>
  <c r="X46" i="21"/>
  <c r="X45" i="21"/>
  <c r="X56" i="20"/>
  <c r="X62" i="20"/>
  <c r="X63" i="20"/>
  <c r="X26" i="24"/>
  <c r="X13" i="24"/>
  <c r="X33" i="24"/>
  <c r="X34" i="24"/>
  <c r="X23" i="24"/>
  <c r="X20" i="24"/>
  <c r="X24" i="24"/>
  <c r="X28" i="24"/>
  <c r="X31" i="24"/>
  <c r="X17" i="24"/>
  <c r="X25" i="24"/>
  <c r="X29" i="24"/>
  <c r="X27" i="23"/>
  <c r="X22" i="23"/>
  <c r="X21" i="23"/>
  <c r="X26" i="23"/>
  <c r="X12" i="23"/>
  <c r="X28" i="23"/>
  <c r="X25" i="23"/>
  <c r="X20" i="22"/>
  <c r="X53" i="22"/>
  <c r="X40" i="22"/>
  <c r="X49" i="22"/>
  <c r="X12" i="22"/>
  <c r="X47" i="22"/>
  <c r="X25" i="22"/>
  <c r="X33" i="22"/>
  <c r="X37" i="22"/>
  <c r="X51" i="22"/>
  <c r="X54" i="22"/>
  <c r="X26" i="22"/>
  <c r="X42" i="22"/>
  <c r="X44" i="22"/>
  <c r="X50" i="22"/>
  <c r="X45" i="22"/>
  <c r="X23" i="22"/>
  <c r="X27" i="22"/>
  <c r="X55" i="20"/>
  <c r="X61" i="20"/>
  <c r="X64" i="20"/>
  <c r="X12" i="20"/>
  <c r="X58" i="20"/>
  <c r="X59" i="20"/>
  <c r="X60" i="20"/>
  <c r="X17" i="20"/>
  <c r="X26" i="20"/>
  <c r="X38" i="20"/>
  <c r="X45" i="20"/>
  <c r="X33" i="20"/>
  <c r="X46" i="20"/>
  <c r="X31" i="20"/>
  <c r="X47" i="20"/>
  <c r="X49" i="20"/>
  <c r="X41" i="20"/>
  <c r="X50" i="20"/>
  <c r="X35" i="20"/>
  <c r="X51" i="20"/>
  <c r="X19" i="20"/>
  <c r="X24" i="20"/>
  <c r="X13" i="20"/>
  <c r="X34" i="20"/>
  <c r="X54" i="20"/>
  <c r="X39" i="20"/>
  <c r="X36" i="20"/>
  <c r="H13" i="18"/>
  <c r="K16" i="10"/>
  <c r="O32" i="10"/>
  <c r="O43" i="18"/>
  <c r="M37" i="19"/>
  <c r="K61" i="20"/>
  <c r="Q13" i="20"/>
  <c r="K16" i="22"/>
  <c r="N10" i="22"/>
  <c r="M32" i="24"/>
  <c r="Q20" i="24"/>
  <c r="K9" i="24"/>
  <c r="L19" i="24"/>
  <c r="M11" i="24"/>
  <c r="K11" i="24"/>
  <c r="L11" i="24"/>
  <c r="P19" i="24"/>
  <c r="I11" i="24"/>
  <c r="O11" i="24"/>
  <c r="F11" i="24"/>
  <c r="Q38" i="24"/>
  <c r="K38" i="24"/>
  <c r="N38" i="24"/>
  <c r="J38" i="24"/>
  <c r="M38" i="24"/>
  <c r="I38" i="24"/>
  <c r="P38" i="24"/>
  <c r="L38" i="24"/>
  <c r="O38" i="24"/>
  <c r="O37" i="24"/>
  <c r="K37" i="24"/>
  <c r="N37" i="24"/>
  <c r="J37" i="24"/>
  <c r="Q37" i="24"/>
  <c r="M37" i="24"/>
  <c r="I37" i="24"/>
  <c r="P37" i="24"/>
  <c r="L37" i="24"/>
  <c r="N33" i="24"/>
  <c r="I34" i="24"/>
  <c r="I36" i="24"/>
  <c r="P36" i="24"/>
  <c r="L36" i="24"/>
  <c r="O36" i="24"/>
  <c r="K36" i="24"/>
  <c r="N36" i="24"/>
  <c r="J36" i="24"/>
  <c r="Q36" i="24"/>
  <c r="M36" i="24"/>
  <c r="Q13" i="24"/>
  <c r="Q31" i="24"/>
  <c r="O31" i="24"/>
  <c r="J31" i="24"/>
  <c r="I30" i="24"/>
  <c r="I29" i="24"/>
  <c r="L23" i="24"/>
  <c r="O17" i="23"/>
  <c r="Q17" i="23"/>
  <c r="M13" i="23"/>
  <c r="O13" i="23"/>
  <c r="J17" i="23"/>
  <c r="M17" i="23"/>
  <c r="K13" i="23"/>
  <c r="L17" i="23"/>
  <c r="J12" i="23"/>
  <c r="I17" i="23"/>
  <c r="P17" i="23"/>
  <c r="K17" i="23"/>
  <c r="I16" i="23"/>
  <c r="Q22" i="23"/>
  <c r="K16" i="23"/>
  <c r="K12" i="23"/>
  <c r="L9" i="23"/>
  <c r="O12" i="23"/>
  <c r="O16" i="23"/>
  <c r="J16" i="23"/>
  <c r="I12" i="23"/>
  <c r="K25" i="23"/>
  <c r="P12" i="23"/>
  <c r="L12" i="23"/>
  <c r="H11" i="23"/>
  <c r="H10" i="23"/>
  <c r="Q26" i="23"/>
  <c r="O26" i="23"/>
  <c r="R23" i="23"/>
  <c r="K22" i="23"/>
  <c r="P20" i="23"/>
  <c r="N16" i="23"/>
  <c r="Q16" i="23"/>
  <c r="M16" i="23"/>
  <c r="L16" i="23"/>
  <c r="L11" i="23"/>
  <c r="O24" i="22"/>
  <c r="P12" i="22"/>
  <c r="M56" i="22"/>
  <c r="Q19" i="22"/>
  <c r="L10" i="22"/>
  <c r="J12" i="22"/>
  <c r="K20" i="22"/>
  <c r="N39" i="22"/>
  <c r="N15" i="22"/>
  <c r="P17" i="22"/>
  <c r="L36" i="22"/>
  <c r="Q56" i="22"/>
  <c r="J20" i="22"/>
  <c r="P52" i="22"/>
  <c r="O32" i="22"/>
  <c r="N16" i="22"/>
  <c r="J37" i="22"/>
  <c r="N33" i="22"/>
  <c r="I56" i="22"/>
  <c r="Q36" i="22"/>
  <c r="O44" i="22"/>
  <c r="Q25" i="22"/>
  <c r="P33" i="22"/>
  <c r="K56" i="22"/>
  <c r="P40" i="22"/>
  <c r="O28" i="22"/>
  <c r="O20" i="22"/>
  <c r="N12" i="22"/>
  <c r="I17" i="22"/>
  <c r="J33" i="22"/>
  <c r="J17" i="22"/>
  <c r="K21" i="22"/>
  <c r="Q12" i="22"/>
  <c r="M24" i="22"/>
  <c r="J21" i="22"/>
  <c r="L13" i="22"/>
  <c r="J48" i="22"/>
  <c r="I57" i="22"/>
  <c r="N36" i="22"/>
  <c r="K24" i="22"/>
  <c r="K12" i="22"/>
  <c r="I33" i="22"/>
  <c r="N17" i="22"/>
  <c r="Q16" i="22"/>
  <c r="O45" i="22"/>
  <c r="M40" i="22"/>
  <c r="M12" i="22"/>
  <c r="F12" i="22"/>
  <c r="F13" i="22"/>
  <c r="L15" i="23"/>
  <c r="J24" i="23"/>
  <c r="K19" i="23"/>
  <c r="M25" i="23"/>
  <c r="I24" i="23"/>
  <c r="L24" i="23"/>
  <c r="N19" i="23"/>
  <c r="J29" i="24"/>
  <c r="N18" i="24"/>
  <c r="N13" i="24"/>
  <c r="P18" i="24"/>
  <c r="L29" i="24"/>
  <c r="N58" i="22"/>
  <c r="K58" i="22"/>
  <c r="N56" i="22"/>
  <c r="Q53" i="22"/>
  <c r="O53" i="22"/>
  <c r="M52" i="22"/>
  <c r="J52" i="22"/>
  <c r="K52" i="22"/>
  <c r="Q49" i="22"/>
  <c r="P49" i="22"/>
  <c r="L48" i="22"/>
  <c r="K48" i="22"/>
  <c r="L44" i="22"/>
  <c r="Q44" i="22"/>
  <c r="K44" i="22"/>
  <c r="O41" i="22"/>
  <c r="M41" i="22"/>
  <c r="N40" i="22"/>
  <c r="L40" i="22"/>
  <c r="M37" i="22"/>
  <c r="Q37" i="22"/>
  <c r="K37" i="22"/>
  <c r="P36" i="22"/>
  <c r="I36" i="22"/>
  <c r="J36" i="22"/>
  <c r="L32" i="22"/>
  <c r="I32" i="22"/>
  <c r="L29" i="22"/>
  <c r="L28" i="22"/>
  <c r="O25" i="22"/>
  <c r="N19" i="22"/>
  <c r="P16" i="22"/>
  <c r="M16" i="22"/>
  <c r="I13" i="22"/>
  <c r="O10" i="22"/>
  <c r="Q10" i="22"/>
  <c r="N9" i="22"/>
  <c r="P9" i="22"/>
  <c r="J9" i="22"/>
  <c r="M33" i="24"/>
  <c r="O25" i="24"/>
  <c r="J33" i="24"/>
  <c r="J25" i="24"/>
  <c r="K25" i="24"/>
  <c r="Q33" i="24"/>
  <c r="Q17" i="24"/>
  <c r="O29" i="24"/>
  <c r="N21" i="24"/>
  <c r="P32" i="24"/>
  <c r="L24" i="24"/>
  <c r="K32" i="24"/>
  <c r="J32" i="24"/>
  <c r="M20" i="24"/>
  <c r="N11" i="24"/>
  <c r="K20" i="24"/>
  <c r="I15" i="24"/>
  <c r="N32" i="24"/>
  <c r="L32" i="24"/>
  <c r="Q32" i="24"/>
  <c r="I20" i="24"/>
  <c r="I32" i="24"/>
  <c r="P31" i="24"/>
  <c r="K27" i="24"/>
  <c r="N19" i="24"/>
  <c r="O20" i="24"/>
  <c r="J19" i="24"/>
  <c r="J27" i="24"/>
  <c r="I34" i="21"/>
  <c r="L50" i="21"/>
  <c r="J40" i="21"/>
  <c r="K28" i="21"/>
  <c r="L16" i="21"/>
  <c r="P48" i="21"/>
  <c r="F13" i="21"/>
  <c r="J10" i="23"/>
  <c r="I25" i="23"/>
  <c r="P9" i="23"/>
  <c r="N15" i="23"/>
  <c r="L26" i="23"/>
  <c r="J26" i="23"/>
  <c r="J20" i="23"/>
  <c r="I26" i="23"/>
  <c r="Q24" i="23"/>
  <c r="I20" i="23"/>
  <c r="M15" i="23"/>
  <c r="H105" i="23"/>
  <c r="K24" i="23"/>
  <c r="N26" i="23"/>
  <c r="O19" i="23"/>
  <c r="K10" i="23"/>
  <c r="N12" i="23"/>
  <c r="M26" i="23"/>
  <c r="M21" i="23"/>
  <c r="Q15" i="23"/>
  <c r="P25" i="23"/>
  <c r="K26" i="23"/>
  <c r="J25" i="23"/>
  <c r="J19" i="23"/>
  <c r="J15" i="23"/>
  <c r="Q25" i="23"/>
  <c r="M24" i="23"/>
  <c r="Q19" i="23"/>
  <c r="I15" i="23"/>
  <c r="Q10" i="23"/>
  <c r="I9" i="23"/>
  <c r="R18" i="23"/>
  <c r="O24" i="23"/>
  <c r="K15" i="23"/>
  <c r="O25" i="23"/>
  <c r="L25" i="23"/>
  <c r="O15" i="23"/>
  <c r="L10" i="23"/>
  <c r="K9" i="23"/>
  <c r="N60" i="21"/>
  <c r="L60" i="21"/>
  <c r="M60" i="21"/>
  <c r="J60" i="21"/>
  <c r="Q56" i="21"/>
  <c r="M56" i="21"/>
  <c r="K56" i="21"/>
  <c r="P56" i="21"/>
  <c r="O52" i="21"/>
  <c r="K52" i="21"/>
  <c r="L49" i="21"/>
  <c r="J48" i="21"/>
  <c r="O48" i="21"/>
  <c r="P44" i="21"/>
  <c r="K44" i="21"/>
  <c r="L44" i="21"/>
  <c r="O40" i="21"/>
  <c r="I40" i="21"/>
  <c r="M40" i="21"/>
  <c r="L40" i="21"/>
  <c r="P36" i="21"/>
  <c r="O32" i="21"/>
  <c r="P29" i="21"/>
  <c r="N19" i="21"/>
  <c r="J15" i="21"/>
  <c r="O15" i="21"/>
  <c r="L12" i="21"/>
  <c r="P19" i="22"/>
  <c r="P15" i="22"/>
  <c r="Q47" i="22"/>
  <c r="M55" i="22"/>
  <c r="J54" i="22"/>
  <c r="I58" i="22"/>
  <c r="Q39" i="22"/>
  <c r="I31" i="22"/>
  <c r="J26" i="22"/>
  <c r="O31" i="22"/>
  <c r="O23" i="22"/>
  <c r="Q18" i="22"/>
  <c r="L11" i="22"/>
  <c r="L42" i="22"/>
  <c r="K34" i="22"/>
  <c r="L26" i="22"/>
  <c r="L51" i="22"/>
  <c r="O47" i="22"/>
  <c r="I27" i="22"/>
  <c r="Q23" i="22"/>
  <c r="P39" i="22"/>
  <c r="P59" i="22"/>
  <c r="P51" i="22"/>
  <c r="M58" i="22"/>
  <c r="J34" i="22"/>
  <c r="I11" i="22"/>
  <c r="L43" i="22"/>
  <c r="O35" i="22"/>
  <c r="K27" i="22"/>
  <c r="P42" i="22"/>
  <c r="P34" i="22"/>
  <c r="N18" i="22"/>
  <c r="O50" i="22"/>
  <c r="O55" i="22"/>
  <c r="I59" i="22"/>
  <c r="P47" i="22"/>
  <c r="M15" i="22"/>
  <c r="M23" i="22"/>
  <c r="J19" i="22"/>
  <c r="P50" i="22"/>
  <c r="L43" i="21"/>
  <c r="K23" i="21"/>
  <c r="P15" i="21"/>
  <c r="I47" i="21"/>
  <c r="J59" i="21"/>
  <c r="M31" i="21"/>
  <c r="L14" i="21"/>
  <c r="I31" i="21"/>
  <c r="Q15" i="21"/>
  <c r="L31" i="21"/>
  <c r="J27" i="21"/>
  <c r="L39" i="21"/>
  <c r="O27" i="21"/>
  <c r="N15" i="21"/>
  <c r="N9" i="21"/>
  <c r="J55" i="21"/>
  <c r="M23" i="21"/>
  <c r="Q43" i="21"/>
  <c r="L35" i="21"/>
  <c r="P51" i="21"/>
  <c r="M35" i="21"/>
  <c r="M15" i="21"/>
  <c r="Q23" i="21"/>
  <c r="K31" i="21"/>
  <c r="I35" i="21"/>
  <c r="N27" i="21"/>
  <c r="L23" i="21"/>
  <c r="K18" i="24"/>
  <c r="J18" i="24"/>
  <c r="K12" i="24"/>
  <c r="N31" i="24"/>
  <c r="I35" i="24"/>
  <c r="I31" i="24"/>
  <c r="J11" i="24"/>
  <c r="O18" i="24"/>
  <c r="P17" i="24"/>
  <c r="M12" i="24"/>
  <c r="K13" i="24"/>
  <c r="Q27" i="24"/>
  <c r="H107" i="24"/>
  <c r="I27" i="24"/>
  <c r="Q18" i="24"/>
  <c r="P15" i="24"/>
  <c r="J20" i="24"/>
  <c r="K31" i="24"/>
  <c r="P27" i="24"/>
  <c r="Q12" i="24"/>
  <c r="I18" i="24"/>
  <c r="M31" i="24"/>
  <c r="N27" i="24"/>
  <c r="N22" i="24"/>
  <c r="L18" i="24"/>
  <c r="Q11" i="24"/>
  <c r="P12" i="24"/>
  <c r="M22" i="24"/>
  <c r="O13" i="24"/>
  <c r="N12" i="24"/>
  <c r="L13" i="24"/>
  <c r="P13" i="24"/>
  <c r="M30" i="24"/>
  <c r="K21" i="24"/>
  <c r="K30" i="24"/>
  <c r="K19" i="24"/>
  <c r="J15" i="24"/>
  <c r="N29" i="24"/>
  <c r="L20" i="24"/>
  <c r="L30" i="24"/>
  <c r="Q30" i="24"/>
  <c r="Q25" i="24"/>
  <c r="P22" i="24"/>
  <c r="P29" i="24"/>
  <c r="L25" i="24"/>
  <c r="P21" i="24"/>
  <c r="I22" i="24"/>
  <c r="Q19" i="24"/>
  <c r="K14" i="24"/>
  <c r="M35" i="24"/>
  <c r="P30" i="24"/>
  <c r="O26" i="24"/>
  <c r="L22" i="24"/>
  <c r="O19" i="24"/>
  <c r="J14" i="24"/>
  <c r="N20" i="24"/>
  <c r="N30" i="24"/>
  <c r="Q29" i="24"/>
  <c r="I25" i="24"/>
  <c r="M15" i="24"/>
  <c r="K29" i="24"/>
  <c r="N25" i="24"/>
  <c r="P25" i="24"/>
  <c r="I19" i="24"/>
  <c r="O30" i="24"/>
  <c r="J22" i="24"/>
  <c r="K16" i="24"/>
  <c r="J16" i="24"/>
  <c r="P16" i="24"/>
  <c r="Q16" i="24"/>
  <c r="I16" i="24"/>
  <c r="N16" i="24"/>
  <c r="L16" i="24"/>
  <c r="O16" i="24"/>
  <c r="J35" i="24"/>
  <c r="N35" i="24"/>
  <c r="K35" i="24"/>
  <c r="Q35" i="24"/>
  <c r="P35" i="24"/>
  <c r="O35" i="24"/>
  <c r="N14" i="24"/>
  <c r="M14" i="24"/>
  <c r="L14" i="24"/>
  <c r="Q14" i="24"/>
  <c r="P14" i="24"/>
  <c r="N34" i="24"/>
  <c r="O34" i="24"/>
  <c r="Q34" i="24"/>
  <c r="L34" i="24"/>
  <c r="K34" i="24"/>
  <c r="J34" i="24"/>
  <c r="M34" i="24"/>
  <c r="H105" i="24"/>
  <c r="Q9" i="24"/>
  <c r="O9" i="24"/>
  <c r="J9" i="24"/>
  <c r="L9" i="24"/>
  <c r="N9" i="24"/>
  <c r="P9" i="24"/>
  <c r="K10" i="24"/>
  <c r="O10" i="24"/>
  <c r="Q10" i="24"/>
  <c r="L28" i="24"/>
  <c r="M28" i="24"/>
  <c r="O28" i="24"/>
  <c r="I28" i="24"/>
  <c r="K28" i="24"/>
  <c r="J28" i="24"/>
  <c r="M9" i="24"/>
  <c r="P28" i="24"/>
  <c r="O14" i="24"/>
  <c r="M17" i="24"/>
  <c r="N17" i="24"/>
  <c r="J17" i="24"/>
  <c r="L17" i="24"/>
  <c r="K17" i="24"/>
  <c r="I17" i="24"/>
  <c r="Q23" i="24"/>
  <c r="K23" i="24"/>
  <c r="I23" i="24"/>
  <c r="M23" i="24"/>
  <c r="P23" i="24"/>
  <c r="N23" i="24"/>
  <c r="J23" i="24"/>
  <c r="O33" i="24"/>
  <c r="O27" i="24"/>
  <c r="J13" i="24"/>
  <c r="K22" i="24"/>
  <c r="Q21" i="24"/>
  <c r="M13" i="24"/>
  <c r="I12" i="24"/>
  <c r="O21" i="24"/>
  <c r="K33" i="24"/>
  <c r="K15" i="24"/>
  <c r="O12" i="24"/>
  <c r="M27" i="24"/>
  <c r="P33" i="24"/>
  <c r="I33" i="24"/>
  <c r="J21" i="24"/>
  <c r="J12" i="24"/>
  <c r="O22" i="24"/>
  <c r="I21" i="24"/>
  <c r="Q15" i="24"/>
  <c r="L21" i="24"/>
  <c r="L15" i="24"/>
  <c r="N15" i="24"/>
  <c r="M22" i="23"/>
  <c r="I21" i="23"/>
  <c r="N14" i="23"/>
  <c r="J22" i="23"/>
  <c r="J14" i="23"/>
  <c r="J11" i="23"/>
  <c r="I22" i="23"/>
  <c r="Q20" i="23"/>
  <c r="M19" i="23"/>
  <c r="I14" i="23"/>
  <c r="Q12" i="23"/>
  <c r="M11" i="23"/>
  <c r="I10" i="23"/>
  <c r="M9" i="23"/>
  <c r="J9" i="23"/>
  <c r="O10" i="23"/>
  <c r="O22" i="23"/>
  <c r="O14" i="23"/>
  <c r="O20" i="23"/>
  <c r="P10" i="23"/>
  <c r="P11" i="23"/>
  <c r="L21" i="23"/>
  <c r="N11" i="23"/>
  <c r="M14" i="23"/>
  <c r="I13" i="23"/>
  <c r="Q11" i="23"/>
  <c r="P21" i="23"/>
  <c r="O11" i="23"/>
  <c r="N22" i="23"/>
  <c r="L13" i="23"/>
  <c r="P22" i="23"/>
  <c r="J21" i="23"/>
  <c r="J13" i="23"/>
  <c r="N10" i="23"/>
  <c r="Q21" i="23"/>
  <c r="M20" i="23"/>
  <c r="I19" i="23"/>
  <c r="Q13" i="23"/>
  <c r="I11" i="23"/>
  <c r="Q9" i="23"/>
  <c r="N9" i="23"/>
  <c r="P13" i="23"/>
  <c r="L20" i="23"/>
  <c r="K21" i="23"/>
  <c r="P14" i="23"/>
  <c r="O21" i="23"/>
  <c r="K11" i="23"/>
  <c r="N34" i="21"/>
  <c r="K42" i="21"/>
  <c r="K18" i="21"/>
  <c r="M29" i="21"/>
  <c r="J34" i="21"/>
  <c r="N58" i="21"/>
  <c r="K30" i="21"/>
  <c r="O29" i="21"/>
  <c r="M58" i="21"/>
  <c r="O34" i="21"/>
  <c r="L30" i="21"/>
  <c r="L18" i="21"/>
  <c r="M54" i="21"/>
  <c r="Q34" i="21"/>
  <c r="K46" i="21"/>
  <c r="P46" i="21"/>
  <c r="K38" i="21"/>
  <c r="P34" i="21"/>
  <c r="Q29" i="21"/>
  <c r="O22" i="21"/>
  <c r="Q14" i="21"/>
  <c r="I14" i="21"/>
  <c r="K54" i="21"/>
  <c r="M14" i="21"/>
  <c r="M42" i="21"/>
  <c r="N22" i="21"/>
  <c r="P22" i="21"/>
  <c r="K14" i="21"/>
  <c r="N29" i="21"/>
  <c r="O58" i="21"/>
  <c r="L54" i="21"/>
  <c r="J59" i="22"/>
  <c r="J47" i="22"/>
  <c r="Q43" i="22"/>
  <c r="I39" i="22"/>
  <c r="I23" i="22"/>
  <c r="I19" i="22"/>
  <c r="N43" i="22"/>
  <c r="P43" i="22"/>
  <c r="K39" i="22"/>
  <c r="L35" i="22"/>
  <c r="L31" i="22"/>
  <c r="O27" i="22"/>
  <c r="L23" i="22"/>
  <c r="K19" i="22"/>
  <c r="K15" i="22"/>
  <c r="N11" i="22"/>
  <c r="K59" i="22"/>
  <c r="L55" i="22"/>
  <c r="L47" i="22"/>
  <c r="I55" i="22"/>
  <c r="P55" i="22"/>
  <c r="M39" i="22"/>
  <c r="M35" i="22"/>
  <c r="J55" i="22"/>
  <c r="J50" i="22"/>
  <c r="P58" i="22"/>
  <c r="J42" i="22"/>
  <c r="I35" i="22"/>
  <c r="Q31" i="22"/>
  <c r="Q27" i="22"/>
  <c r="I15" i="22"/>
  <c r="Q11" i="22"/>
  <c r="N14" i="22"/>
  <c r="O43" i="22"/>
  <c r="I42" i="22"/>
  <c r="L39" i="22"/>
  <c r="K35" i="22"/>
  <c r="Q34" i="22"/>
  <c r="K31" i="22"/>
  <c r="N27" i="22"/>
  <c r="P27" i="22"/>
  <c r="K23" i="22"/>
  <c r="L19" i="22"/>
  <c r="L15" i="22"/>
  <c r="O11" i="22"/>
  <c r="O42" i="22"/>
  <c r="L34" i="22"/>
  <c r="K26" i="22"/>
  <c r="K22" i="22"/>
  <c r="L18" i="22"/>
  <c r="Q51" i="22"/>
  <c r="M59" i="22"/>
  <c r="I51" i="22"/>
  <c r="O59" i="22"/>
  <c r="Q59" i="22"/>
  <c r="L59" i="22"/>
  <c r="L50" i="22"/>
  <c r="K50" i="22"/>
  <c r="I60" i="22"/>
  <c r="M60" i="22"/>
  <c r="Q60" i="22"/>
  <c r="J60" i="22"/>
  <c r="N60" i="22"/>
  <c r="K60" i="22"/>
  <c r="O60" i="22"/>
  <c r="L60" i="22"/>
  <c r="P60" i="22"/>
  <c r="P11" i="22"/>
  <c r="K51" i="22"/>
  <c r="K47" i="22"/>
  <c r="M31" i="22"/>
  <c r="I47" i="22"/>
  <c r="M51" i="22"/>
  <c r="J51" i="22"/>
  <c r="L58" i="22"/>
  <c r="Q58" i="22"/>
  <c r="I43" i="22"/>
  <c r="Q35" i="22"/>
  <c r="J18" i="22"/>
  <c r="Q15" i="22"/>
  <c r="K43" i="22"/>
  <c r="Q42" i="22"/>
  <c r="O39" i="22"/>
  <c r="N35" i="22"/>
  <c r="P35" i="22"/>
  <c r="N31" i="22"/>
  <c r="P31" i="22"/>
  <c r="L27" i="22"/>
  <c r="N23" i="22"/>
  <c r="P23" i="22"/>
  <c r="O19" i="22"/>
  <c r="I18" i="22"/>
  <c r="O15" i="22"/>
  <c r="K11" i="22"/>
  <c r="H107" i="22"/>
  <c r="K42" i="22"/>
  <c r="L38" i="22"/>
  <c r="O34" i="22"/>
  <c r="N26" i="22"/>
  <c r="P26" i="22"/>
  <c r="O18" i="22"/>
  <c r="I50" i="22"/>
  <c r="O51" i="22"/>
  <c r="K55" i="22"/>
  <c r="M50" i="22"/>
  <c r="J43" i="22"/>
  <c r="J27" i="22"/>
  <c r="J11" i="22"/>
  <c r="M47" i="22"/>
  <c r="J58" i="22"/>
  <c r="Q30" i="20"/>
  <c r="O14" i="20"/>
  <c r="M43" i="20"/>
  <c r="Q60" i="20"/>
  <c r="Q40" i="20"/>
  <c r="O28" i="20"/>
  <c r="O40" i="20"/>
  <c r="P59" i="20"/>
  <c r="N47" i="20"/>
  <c r="Q52" i="20"/>
  <c r="I56" i="20"/>
  <c r="P47" i="20"/>
  <c r="I60" i="20"/>
  <c r="K20" i="20"/>
  <c r="L64" i="20"/>
  <c r="Q56" i="20"/>
  <c r="K56" i="20"/>
  <c r="M55" i="20"/>
  <c r="O55" i="20"/>
  <c r="I51" i="20"/>
  <c r="L51" i="20"/>
  <c r="J43" i="20"/>
  <c r="I36" i="20"/>
  <c r="K35" i="20"/>
  <c r="M34" i="20"/>
  <c r="I31" i="20"/>
  <c r="L31" i="20"/>
  <c r="L14" i="20"/>
  <c r="J35" i="19"/>
  <c r="K35" i="19"/>
  <c r="O35" i="19"/>
  <c r="L35" i="19"/>
  <c r="P35" i="19"/>
  <c r="I35" i="19"/>
  <c r="M35" i="19"/>
  <c r="Q35" i="19"/>
  <c r="J60" i="19"/>
  <c r="L13" i="19"/>
  <c r="I25" i="19"/>
  <c r="O45" i="19"/>
  <c r="L53" i="19"/>
  <c r="R82" i="19"/>
  <c r="L58" i="19"/>
  <c r="J43" i="19"/>
  <c r="L36" i="19"/>
  <c r="P22" i="19"/>
  <c r="P54" i="19"/>
  <c r="I54" i="19"/>
  <c r="L62" i="19"/>
  <c r="L38" i="19"/>
  <c r="J50" i="19"/>
  <c r="M70" i="19"/>
  <c r="Q28" i="19"/>
  <c r="J53" i="19"/>
  <c r="J12" i="19"/>
  <c r="O49" i="19"/>
  <c r="P51" i="19"/>
  <c r="I27" i="19"/>
  <c r="O65" i="19"/>
  <c r="M17" i="19"/>
  <c r="I41" i="19"/>
  <c r="L10" i="19"/>
  <c r="M69" i="19"/>
  <c r="J21" i="19"/>
  <c r="J68" i="19"/>
  <c r="I73" i="19"/>
  <c r="P44" i="19"/>
  <c r="L29" i="19"/>
  <c r="O21" i="19"/>
  <c r="M12" i="19"/>
  <c r="J37" i="19"/>
  <c r="K13" i="19"/>
  <c r="I45" i="19"/>
  <c r="M53" i="19"/>
  <c r="J13" i="19"/>
  <c r="M49" i="19"/>
  <c r="L37" i="19"/>
  <c r="L17" i="19"/>
  <c r="M43" i="19"/>
  <c r="L26" i="19"/>
  <c r="L63" i="19"/>
  <c r="Q51" i="19"/>
  <c r="M63" i="19"/>
  <c r="Q59" i="19"/>
  <c r="J66" i="19"/>
  <c r="P30" i="19"/>
  <c r="I19" i="19"/>
  <c r="M18" i="19"/>
  <c r="K27" i="19"/>
  <c r="O51" i="19"/>
  <c r="R81" i="19"/>
  <c r="K42" i="20"/>
  <c r="O38" i="20"/>
  <c r="O12" i="20"/>
  <c r="O21" i="20"/>
  <c r="K21" i="20"/>
  <c r="L38" i="20"/>
  <c r="Q53" i="20"/>
  <c r="K29" i="20"/>
  <c r="Q28" i="20"/>
  <c r="J33" i="20"/>
  <c r="J49" i="20"/>
  <c r="L19" i="20"/>
  <c r="L20" i="20"/>
  <c r="L21" i="20"/>
  <c r="M29" i="20"/>
  <c r="L33" i="20"/>
  <c r="J29" i="20"/>
  <c r="N38" i="20"/>
  <c r="P38" i="20"/>
  <c r="Q45" i="20"/>
  <c r="L29" i="20"/>
  <c r="M21" i="20"/>
  <c r="I20" i="20"/>
  <c r="O20" i="20"/>
  <c r="Q61" i="20"/>
  <c r="I38" i="20"/>
  <c r="K15" i="20"/>
  <c r="N21" i="20"/>
  <c r="J38" i="20"/>
  <c r="H15" i="18"/>
  <c r="H14" i="18"/>
  <c r="Q46" i="18"/>
  <c r="Q38" i="18"/>
  <c r="N46" i="18"/>
  <c r="M30" i="18"/>
  <c r="J29" i="18"/>
  <c r="Q18" i="18"/>
  <c r="K46" i="18"/>
  <c r="Q25" i="18"/>
  <c r="I37" i="18"/>
  <c r="I25" i="10"/>
  <c r="P33" i="10"/>
  <c r="M41" i="10"/>
  <c r="J22" i="18"/>
  <c r="I46" i="18"/>
  <c r="Q34" i="18"/>
  <c r="J46" i="18"/>
  <c r="L34" i="18"/>
  <c r="L18" i="18"/>
  <c r="P46" i="18"/>
  <c r="P42" i="18"/>
  <c r="O46" i="18"/>
  <c r="I49" i="18"/>
  <c r="M42" i="18"/>
  <c r="J42" i="18"/>
  <c r="K42" i="18"/>
  <c r="Q42" i="18"/>
  <c r="L42" i="18"/>
  <c r="O42" i="18"/>
  <c r="P38" i="18"/>
  <c r="K38" i="18"/>
  <c r="P34" i="18"/>
  <c r="N34" i="18"/>
  <c r="M34" i="18"/>
  <c r="I30" i="18"/>
  <c r="J30" i="18"/>
  <c r="I29" i="18"/>
  <c r="Q22" i="18"/>
  <c r="I22" i="18"/>
  <c r="P17" i="18"/>
  <c r="M13" i="18"/>
  <c r="N23" i="10"/>
  <c r="O24" i="10"/>
  <c r="L20" i="10"/>
  <c r="P39" i="10"/>
  <c r="H107" i="10"/>
  <c r="J39" i="10"/>
  <c r="P22" i="10"/>
  <c r="J14" i="10"/>
  <c r="L15" i="10"/>
  <c r="L11" i="10"/>
  <c r="P15" i="10"/>
  <c r="J35" i="10"/>
  <c r="N32" i="10"/>
  <c r="P32" i="10"/>
  <c r="M10" i="10"/>
  <c r="O30" i="10"/>
  <c r="I20" i="10"/>
  <c r="I36" i="10"/>
  <c r="Q20" i="10"/>
  <c r="I32" i="10"/>
  <c r="K32" i="10"/>
  <c r="M16" i="10"/>
  <c r="N20" i="10"/>
  <c r="Q32" i="10"/>
  <c r="K20" i="10"/>
  <c r="K34" i="10"/>
  <c r="J16" i="10"/>
  <c r="N46" i="10"/>
  <c r="K46" i="10"/>
  <c r="Q43" i="10"/>
  <c r="M40" i="10"/>
  <c r="N40" i="10"/>
  <c r="K39" i="10"/>
  <c r="O39" i="10"/>
  <c r="P37" i="10"/>
  <c r="Q31" i="10"/>
  <c r="N30" i="10"/>
  <c r="I28" i="10"/>
  <c r="P28" i="10"/>
  <c r="O28" i="10"/>
  <c r="L28" i="10"/>
  <c r="L24" i="10"/>
  <c r="I24" i="10"/>
  <c r="Q24" i="10"/>
  <c r="P24" i="10"/>
  <c r="J24" i="10"/>
  <c r="M24" i="10"/>
  <c r="N24" i="10"/>
  <c r="I23" i="10"/>
  <c r="P18" i="10"/>
  <c r="L16" i="10"/>
  <c r="I15" i="10"/>
  <c r="Q15" i="10"/>
  <c r="O15" i="10"/>
  <c r="I14" i="10"/>
  <c r="K14" i="10"/>
  <c r="N14" i="10"/>
  <c r="Q14" i="10"/>
  <c r="N13" i="10"/>
  <c r="L13" i="10"/>
  <c r="I13" i="10"/>
  <c r="M13" i="10"/>
  <c r="N12" i="10"/>
  <c r="Q12" i="10"/>
  <c r="L12" i="10"/>
  <c r="I12" i="10"/>
  <c r="Q11" i="10"/>
  <c r="P11" i="10"/>
  <c r="I11" i="10"/>
  <c r="K11" i="10"/>
  <c r="N10" i="10"/>
  <c r="P10" i="10"/>
  <c r="O10" i="10"/>
  <c r="M49" i="20"/>
  <c r="K53" i="20"/>
  <c r="K45" i="20"/>
  <c r="J36" i="20"/>
  <c r="L36" i="20"/>
  <c r="J19" i="20"/>
  <c r="K49" i="20"/>
  <c r="J56" i="20"/>
  <c r="O36" i="20"/>
  <c r="K36" i="20"/>
  <c r="L32" i="20"/>
  <c r="J60" i="20"/>
  <c r="Q36" i="20"/>
  <c r="O35" i="20"/>
  <c r="M64" i="20"/>
  <c r="M24" i="20"/>
  <c r="I24" i="20"/>
  <c r="J53" i="20"/>
  <c r="Q18" i="20"/>
  <c r="N18" i="20"/>
  <c r="Q64" i="20"/>
  <c r="Q19" i="20"/>
  <c r="P19" i="20"/>
  <c r="P9" i="20"/>
  <c r="J45" i="20"/>
  <c r="Q9" i="20"/>
  <c r="Q32" i="20"/>
  <c r="I28" i="20"/>
  <c r="M19" i="20"/>
  <c r="K24" i="20"/>
  <c r="Q24" i="20"/>
  <c r="L57" i="20"/>
  <c r="K57" i="20"/>
  <c r="Q11" i="20"/>
  <c r="P11" i="20"/>
  <c r="O11" i="20"/>
  <c r="Q15" i="20"/>
  <c r="J57" i="20"/>
  <c r="Q49" i="20"/>
  <c r="P41" i="20"/>
  <c r="L56" i="20"/>
  <c r="N9" i="20"/>
  <c r="L40" i="20"/>
  <c r="I32" i="20"/>
  <c r="K28" i="20"/>
  <c r="L60" i="20"/>
  <c r="Q35" i="20"/>
  <c r="L28" i="20"/>
  <c r="M11" i="20"/>
  <c r="P14" i="20"/>
  <c r="N24" i="20"/>
  <c r="K18" i="20"/>
  <c r="O19" i="20"/>
  <c r="P64" i="20"/>
  <c r="I11" i="20"/>
  <c r="L11" i="20"/>
  <c r="I15" i="20"/>
  <c r="Q26" i="19"/>
  <c r="I66" i="19"/>
  <c r="O74" i="19"/>
  <c r="J62" i="19"/>
  <c r="L30" i="19"/>
  <c r="Q18" i="19"/>
  <c r="Q65" i="19"/>
  <c r="Q45" i="19"/>
  <c r="Q69" i="19"/>
  <c r="P26" i="19"/>
  <c r="J54" i="19"/>
  <c r="Q54" i="19"/>
  <c r="P66" i="19"/>
  <c r="I65" i="19"/>
  <c r="J22" i="19"/>
  <c r="J14" i="19"/>
  <c r="O70" i="19"/>
  <c r="O58" i="19"/>
  <c r="Q73" i="19"/>
  <c r="Q62" i="19"/>
  <c r="L73" i="19"/>
  <c r="O13" i="19"/>
  <c r="K54" i="19"/>
  <c r="Q49" i="19"/>
  <c r="K41" i="19"/>
  <c r="I38" i="19"/>
  <c r="I30" i="19"/>
  <c r="L14" i="19"/>
  <c r="P25" i="19"/>
  <c r="Q42" i="19"/>
  <c r="O29" i="19"/>
  <c r="Q25" i="19"/>
  <c r="M21" i="19"/>
  <c r="K66" i="19"/>
  <c r="P53" i="19"/>
  <c r="J18" i="19"/>
  <c r="I58" i="19"/>
  <c r="I22" i="19"/>
  <c r="K42" i="19"/>
  <c r="P65" i="19"/>
  <c r="K45" i="19"/>
  <c r="P69" i="19"/>
  <c r="I26" i="19"/>
  <c r="I33" i="19"/>
  <c r="Q66" i="19"/>
  <c r="J25" i="19"/>
  <c r="J17" i="19"/>
  <c r="P62" i="19"/>
  <c r="M74" i="19"/>
  <c r="Q58" i="19"/>
  <c r="I62" i="19"/>
  <c r="J73" i="19"/>
  <c r="O17" i="19"/>
  <c r="M13" i="19"/>
  <c r="O14" i="19"/>
  <c r="Q41" i="19"/>
  <c r="P38" i="19"/>
  <c r="L22" i="19"/>
  <c r="K14" i="19"/>
  <c r="M42" i="19"/>
  <c r="O37" i="19"/>
  <c r="M29" i="19"/>
  <c r="K25" i="19"/>
  <c r="L21" i="19"/>
  <c r="Q13" i="19"/>
  <c r="J47" i="18"/>
  <c r="N16" i="18"/>
  <c r="N24" i="18"/>
  <c r="L12" i="18"/>
  <c r="P43" i="18"/>
  <c r="P10" i="18"/>
  <c r="I16" i="18"/>
  <c r="O20" i="18"/>
  <c r="Q27" i="18"/>
  <c r="I24" i="18"/>
  <c r="P12" i="18"/>
  <c r="Q20" i="18"/>
  <c r="H106" i="18"/>
  <c r="O10" i="18"/>
  <c r="O24" i="18"/>
  <c r="N28" i="18"/>
  <c r="I12" i="18"/>
  <c r="K16" i="18"/>
  <c r="M20" i="18"/>
  <c r="N47" i="18"/>
  <c r="J35" i="18"/>
  <c r="M44" i="18"/>
  <c r="J23" i="18"/>
  <c r="K9" i="18"/>
  <c r="K47" i="18"/>
  <c r="P24" i="18"/>
  <c r="L16" i="18"/>
  <c r="Q24" i="18"/>
  <c r="K12" i="18"/>
  <c r="P16" i="18"/>
  <c r="L20" i="18"/>
  <c r="Q47" i="18"/>
  <c r="J9" i="18"/>
  <c r="I9" i="18"/>
  <c r="I43" i="18"/>
  <c r="O9" i="18"/>
  <c r="I10" i="18"/>
  <c r="J37" i="18"/>
  <c r="K13" i="18"/>
  <c r="M24" i="18"/>
  <c r="K24" i="18"/>
  <c r="Q12" i="18"/>
  <c r="O12" i="18"/>
  <c r="J16" i="18"/>
  <c r="O16" i="18"/>
  <c r="N20" i="18"/>
  <c r="K20" i="18"/>
  <c r="N40" i="18"/>
  <c r="K29" i="18"/>
  <c r="J10" i="18"/>
  <c r="L36" i="18"/>
  <c r="M33" i="18"/>
  <c r="L25" i="18"/>
  <c r="Q9" i="18"/>
  <c r="P9" i="18"/>
  <c r="P37" i="18"/>
  <c r="Q29" i="18"/>
  <c r="M12" i="18"/>
  <c r="Q13" i="18"/>
  <c r="Q10" i="18"/>
  <c r="O17" i="18"/>
  <c r="I17" i="18"/>
  <c r="K17" i="18"/>
  <c r="K41" i="18"/>
  <c r="O33" i="18"/>
  <c r="J13" i="18"/>
  <c r="I33" i="18"/>
  <c r="N25" i="18"/>
  <c r="O21" i="18"/>
  <c r="O37" i="18"/>
  <c r="Q37" i="18"/>
  <c r="M29" i="18"/>
  <c r="L17" i="18"/>
  <c r="N49" i="18"/>
  <c r="P13" i="18"/>
  <c r="N21" i="18"/>
  <c r="J24" i="18"/>
  <c r="O28" i="18"/>
  <c r="N12" i="18"/>
  <c r="M16" i="18"/>
  <c r="P20" i="18"/>
  <c r="I20" i="18"/>
  <c r="N37" i="18"/>
  <c r="N9" i="18"/>
  <c r="Q36" i="18"/>
  <c r="Q33" i="18"/>
  <c r="M25" i="18"/>
  <c r="M9" i="18"/>
  <c r="L9" i="18"/>
  <c r="L37" i="18"/>
  <c r="N29" i="18"/>
  <c r="M17" i="18"/>
  <c r="M10" i="18"/>
  <c r="K33" i="18"/>
  <c r="L13" i="18"/>
  <c r="L10" i="18"/>
  <c r="J36" i="18"/>
  <c r="O13" i="18"/>
  <c r="I13" i="18"/>
  <c r="K25" i="18"/>
  <c r="L52" i="18"/>
  <c r="P52" i="18"/>
  <c r="I52" i="18"/>
  <c r="M52" i="18"/>
  <c r="Q52" i="18"/>
  <c r="J52" i="18"/>
  <c r="N52" i="18"/>
  <c r="K52" i="18"/>
  <c r="O52" i="18"/>
  <c r="O35" i="18"/>
  <c r="L27" i="18"/>
  <c r="Q23" i="18"/>
  <c r="I51" i="18"/>
  <c r="M51" i="18"/>
  <c r="Q51" i="18"/>
  <c r="J51" i="18"/>
  <c r="N51" i="18"/>
  <c r="K51" i="18"/>
  <c r="O51" i="18"/>
  <c r="L51" i="18"/>
  <c r="P51" i="18"/>
  <c r="I18" i="18"/>
  <c r="P22" i="18"/>
  <c r="M38" i="18"/>
  <c r="I34" i="18"/>
  <c r="K30" i="18"/>
  <c r="P47" i="18"/>
  <c r="I47" i="18"/>
  <c r="K43" i="18"/>
  <c r="M27" i="18"/>
  <c r="I44" i="18"/>
  <c r="J43" i="18"/>
  <c r="Q43" i="18"/>
  <c r="Q31" i="18"/>
  <c r="K35" i="18"/>
  <c r="Q15" i="18"/>
  <c r="J38" i="18"/>
  <c r="N30" i="18"/>
  <c r="L30" i="18"/>
  <c r="J34" i="18"/>
  <c r="O40" i="18"/>
  <c r="I40" i="18"/>
  <c r="M26" i="18"/>
  <c r="I14" i="18"/>
  <c r="J18" i="18"/>
  <c r="N22" i="18"/>
  <c r="I38" i="18"/>
  <c r="K34" i="18"/>
  <c r="P30" i="18"/>
  <c r="Q30" i="18"/>
  <c r="O47" i="18"/>
  <c r="K44" i="18"/>
  <c r="N39" i="18"/>
  <c r="Q35" i="18"/>
  <c r="J27" i="18"/>
  <c r="P44" i="18"/>
  <c r="N43" i="18"/>
  <c r="M43" i="18"/>
  <c r="O38" i="18"/>
  <c r="L38" i="18"/>
  <c r="P35" i="18"/>
  <c r="K27" i="18"/>
  <c r="J50" i="18"/>
  <c r="N50" i="18"/>
  <c r="K50" i="18"/>
  <c r="O50" i="18"/>
  <c r="L50" i="18"/>
  <c r="P50" i="18"/>
  <c r="M50" i="18"/>
  <c r="Q50" i="18"/>
  <c r="I50" i="18"/>
  <c r="O22" i="20"/>
  <c r="J17" i="20"/>
  <c r="I63" i="20"/>
  <c r="L55" i="20"/>
  <c r="Q43" i="20"/>
  <c r="O13" i="20"/>
  <c r="P13" i="20"/>
  <c r="R69" i="20"/>
  <c r="Q38" i="20"/>
  <c r="K34" i="20"/>
  <c r="J21" i="20"/>
  <c r="J13" i="20"/>
  <c r="P33" i="20"/>
  <c r="P29" i="20"/>
  <c r="K51" i="20"/>
  <c r="N62" i="20"/>
  <c r="N55" i="20"/>
  <c r="P55" i="20"/>
  <c r="J51" i="20"/>
  <c r="M47" i="20"/>
  <c r="O47" i="20"/>
  <c r="Q62" i="20"/>
  <c r="I43" i="20"/>
  <c r="L43" i="20"/>
  <c r="O42" i="20"/>
  <c r="P20" i="20"/>
  <c r="P21" i="20"/>
  <c r="J34" i="20"/>
  <c r="O33" i="20"/>
  <c r="Q21" i="20"/>
  <c r="L17" i="20"/>
  <c r="M12" i="20"/>
  <c r="N29" i="20"/>
  <c r="J63" i="20"/>
  <c r="K55" i="20"/>
  <c r="I55" i="20"/>
  <c r="N51" i="20"/>
  <c r="P51" i="20"/>
  <c r="J47" i="20"/>
  <c r="K43" i="20"/>
  <c r="O43" i="20"/>
  <c r="I13" i="20"/>
  <c r="I17" i="20"/>
  <c r="L50" i="20"/>
  <c r="K38" i="20"/>
  <c r="M33" i="20"/>
  <c r="J20" i="20"/>
  <c r="Q33" i="20"/>
  <c r="Q29" i="20"/>
  <c r="N59" i="20"/>
  <c r="K47" i="20"/>
  <c r="I9" i="20"/>
  <c r="I58" i="20"/>
  <c r="J55" i="20"/>
  <c r="M51" i="20"/>
  <c r="O51" i="20"/>
  <c r="I47" i="20"/>
  <c r="L47" i="20"/>
  <c r="P62" i="20"/>
  <c r="N43" i="20"/>
  <c r="M13" i="20"/>
  <c r="Q20" i="20"/>
  <c r="Q12" i="20"/>
  <c r="I33" i="20"/>
  <c r="N20" i="20"/>
  <c r="I29" i="20"/>
  <c r="K13" i="20"/>
  <c r="Q17" i="20"/>
  <c r="L30" i="10"/>
  <c r="I46" i="10"/>
  <c r="J30" i="10"/>
  <c r="J18" i="10"/>
  <c r="K25" i="10"/>
  <c r="L26" i="10"/>
  <c r="M45" i="10"/>
  <c r="I30" i="10"/>
  <c r="N25" i="10"/>
  <c r="Q22" i="10"/>
  <c r="O21" i="10"/>
  <c r="J41" i="10"/>
  <c r="L25" i="10"/>
  <c r="I41" i="10"/>
  <c r="K38" i="10"/>
  <c r="Q18" i="10"/>
  <c r="M25" i="10"/>
  <c r="Q41" i="10"/>
  <c r="L46" i="10"/>
  <c r="N22" i="10"/>
  <c r="J45" i="10"/>
  <c r="K26" i="10"/>
  <c r="N45" i="10"/>
  <c r="M30" i="10"/>
  <c r="Q25" i="10"/>
  <c r="I9" i="10"/>
  <c r="O41" i="10"/>
  <c r="L45" i="10"/>
  <c r="J25" i="10"/>
  <c r="I37" i="10"/>
  <c r="M38" i="10"/>
  <c r="I18" i="10"/>
  <c r="M18" i="10"/>
  <c r="J49" i="21"/>
  <c r="N30" i="21"/>
  <c r="P30" i="21"/>
  <c r="M27" i="21"/>
  <c r="N28" i="21"/>
  <c r="P28" i="21"/>
  <c r="I15" i="21"/>
  <c r="N31" i="21"/>
  <c r="P31" i="21"/>
  <c r="J35" i="21"/>
  <c r="L29" i="21"/>
  <c r="J23" i="21"/>
  <c r="Q35" i="21"/>
  <c r="I27" i="21"/>
  <c r="N35" i="21"/>
  <c r="P35" i="21"/>
  <c r="L27" i="21"/>
  <c r="O23" i="21"/>
  <c r="K15" i="21"/>
  <c r="L53" i="21"/>
  <c r="Q30" i="21"/>
  <c r="Q59" i="21"/>
  <c r="M9" i="21"/>
  <c r="M30" i="21"/>
  <c r="I59" i="21"/>
  <c r="Q28" i="21"/>
  <c r="J29" i="21"/>
  <c r="J30" i="21"/>
  <c r="J31" i="21"/>
  <c r="J47" i="21"/>
  <c r="L9" i="21"/>
  <c r="O30" i="21"/>
  <c r="I29" i="21"/>
  <c r="N10" i="21"/>
  <c r="Q31" i="21"/>
  <c r="O28" i="21"/>
  <c r="I23" i="21"/>
  <c r="K43" i="21"/>
  <c r="L11" i="21"/>
  <c r="Q57" i="21"/>
  <c r="N23" i="21"/>
  <c r="L51" i="21"/>
  <c r="O51" i="21"/>
  <c r="I53" i="21"/>
  <c r="L37" i="21"/>
  <c r="L21" i="21"/>
  <c r="L57" i="21"/>
  <c r="P61" i="21"/>
  <c r="I45" i="21"/>
  <c r="O60" i="21"/>
  <c r="N56" i="21"/>
  <c r="I37" i="21"/>
  <c r="I21" i="21"/>
  <c r="I17" i="21"/>
  <c r="Q13" i="21"/>
  <c r="Q44" i="21"/>
  <c r="N40" i="21"/>
  <c r="P40" i="21"/>
  <c r="O20" i="21"/>
  <c r="K17" i="21"/>
  <c r="L13" i="21"/>
  <c r="I56" i="21"/>
  <c r="I52" i="21"/>
  <c r="I48" i="21"/>
  <c r="M53" i="21"/>
  <c r="I60" i="21"/>
  <c r="P53" i="21"/>
  <c r="M48" i="21"/>
  <c r="O44" i="21"/>
  <c r="Q48" i="21"/>
  <c r="L52" i="21"/>
  <c r="K48" i="21"/>
  <c r="I25" i="21"/>
  <c r="K13" i="21"/>
  <c r="K49" i="21"/>
  <c r="J17" i="21"/>
  <c r="K60" i="21"/>
  <c r="J52" i="21"/>
  <c r="J56" i="21"/>
  <c r="I41" i="21"/>
  <c r="J20" i="21"/>
  <c r="M44" i="21"/>
  <c r="K40" i="21"/>
  <c r="N36" i="21"/>
  <c r="K41" i="21"/>
  <c r="L33" i="21"/>
  <c r="K25" i="21"/>
  <c r="Q16" i="21"/>
  <c r="I12" i="21"/>
  <c r="L45" i="21"/>
  <c r="M52" i="21"/>
  <c r="K45" i="21"/>
  <c r="P60" i="21"/>
  <c r="L48" i="21"/>
  <c r="Q52" i="21"/>
  <c r="J61" i="21"/>
  <c r="J51" i="21"/>
  <c r="J45" i="21"/>
  <c r="M43" i="21"/>
  <c r="L34" i="21"/>
  <c r="P26" i="21"/>
  <c r="K22" i="21"/>
  <c r="O18" i="21"/>
  <c r="J16" i="21"/>
  <c r="O14" i="21"/>
  <c r="I13" i="21"/>
  <c r="O43" i="21"/>
  <c r="P41" i="21"/>
  <c r="N13" i="21"/>
  <c r="P13" i="21"/>
  <c r="J57" i="21"/>
  <c r="I43" i="21"/>
  <c r="L32" i="21"/>
  <c r="O16" i="21"/>
  <c r="M59" i="21"/>
  <c r="Q53" i="21"/>
  <c r="Q51" i="21"/>
  <c r="M36" i="21"/>
  <c r="I51" i="21"/>
  <c r="I18" i="21"/>
  <c r="Q18" i="21"/>
  <c r="K51" i="21"/>
  <c r="J18" i="21"/>
  <c r="O61" i="21"/>
  <c r="O45" i="21"/>
  <c r="J13" i="21"/>
  <c r="I22" i="21"/>
  <c r="J14" i="21"/>
  <c r="J53" i="21"/>
  <c r="N57" i="21"/>
  <c r="Q41" i="21"/>
  <c r="Q37" i="21"/>
  <c r="K34" i="21"/>
  <c r="L22" i="21"/>
  <c r="N18" i="21"/>
  <c r="P18" i="21"/>
  <c r="N14" i="21"/>
  <c r="K36" i="21"/>
  <c r="L20" i="21"/>
  <c r="N43" i="21"/>
  <c r="P43" i="21"/>
  <c r="N41" i="21"/>
  <c r="O37" i="21"/>
  <c r="I16" i="21"/>
  <c r="O13" i="21"/>
  <c r="L10" i="21"/>
  <c r="P57" i="21"/>
  <c r="I11" i="21"/>
  <c r="L61" i="21"/>
  <c r="Q49" i="21"/>
  <c r="Q47" i="21"/>
  <c r="M61" i="21"/>
  <c r="L59" i="21"/>
  <c r="O53" i="21"/>
  <c r="M51" i="21"/>
  <c r="O59" i="21"/>
  <c r="P59" i="21"/>
  <c r="M22" i="21"/>
  <c r="J22" i="21"/>
  <c r="J37" i="21"/>
  <c r="M65" i="19"/>
  <c r="J65" i="19"/>
  <c r="J45" i="19"/>
  <c r="L45" i="19"/>
  <c r="O69" i="19"/>
  <c r="L69" i="19"/>
  <c r="I69" i="19"/>
  <c r="O63" i="19"/>
  <c r="J63" i="19"/>
  <c r="I53" i="19"/>
  <c r="J49" i="19"/>
  <c r="J29" i="19"/>
  <c r="M73" i="19"/>
  <c r="P73" i="19"/>
  <c r="O59" i="19"/>
  <c r="I13" i="19"/>
  <c r="M15" i="19"/>
  <c r="L49" i="19"/>
  <c r="M41" i="19"/>
  <c r="P37" i="19"/>
  <c r="P21" i="19"/>
  <c r="I43" i="19"/>
  <c r="Q37" i="19"/>
  <c r="I37" i="19"/>
  <c r="Q29" i="19"/>
  <c r="O27" i="19"/>
  <c r="M25" i="19"/>
  <c r="Q21" i="19"/>
  <c r="I21" i="19"/>
  <c r="P13" i="19"/>
  <c r="K17" i="19"/>
  <c r="Q75" i="19"/>
  <c r="O53" i="19"/>
  <c r="K65" i="19"/>
  <c r="I67" i="19"/>
  <c r="P45" i="19"/>
  <c r="J69" i="19"/>
  <c r="I63" i="19"/>
  <c r="Q53" i="19"/>
  <c r="M51" i="19"/>
  <c r="J41" i="19"/>
  <c r="K73" i="19"/>
  <c r="O75" i="19"/>
  <c r="I17" i="19"/>
  <c r="K49" i="19"/>
  <c r="I49" i="19"/>
  <c r="L41" i="19"/>
  <c r="O41" i="19"/>
  <c r="P29" i="19"/>
  <c r="Q43" i="19"/>
  <c r="K37" i="19"/>
  <c r="K29" i="19"/>
  <c r="L27" i="19"/>
  <c r="L25" i="19"/>
  <c r="K21" i="19"/>
  <c r="K75" i="19"/>
  <c r="Q17" i="19"/>
  <c r="P17" i="19"/>
  <c r="R78" i="19"/>
  <c r="M10" i="19"/>
  <c r="K26" i="19"/>
  <c r="J26" i="19"/>
  <c r="P60" i="19"/>
  <c r="O66" i="19"/>
  <c r="J42" i="19"/>
  <c r="J30" i="19"/>
  <c r="J70" i="19"/>
  <c r="Q70" i="19"/>
  <c r="J74" i="19"/>
  <c r="Q74" i="19"/>
  <c r="P58" i="19"/>
  <c r="M62" i="19"/>
  <c r="L54" i="19"/>
  <c r="I18" i="19"/>
  <c r="M38" i="19"/>
  <c r="P36" i="19"/>
  <c r="K30" i="19"/>
  <c r="Q30" i="19"/>
  <c r="M26" i="19"/>
  <c r="M22" i="19"/>
  <c r="I20" i="19"/>
  <c r="P14" i="19"/>
  <c r="O52" i="19"/>
  <c r="K18" i="19"/>
  <c r="P42" i="19"/>
  <c r="L42" i="19"/>
  <c r="I60" i="19"/>
  <c r="L70" i="19"/>
  <c r="O26" i="19"/>
  <c r="M54" i="19"/>
  <c r="M66" i="19"/>
  <c r="J44" i="19"/>
  <c r="J38" i="19"/>
  <c r="P70" i="19"/>
  <c r="I70" i="19"/>
  <c r="P74" i="19"/>
  <c r="K74" i="19"/>
  <c r="I74" i="19"/>
  <c r="J58" i="19"/>
  <c r="M58" i="19"/>
  <c r="K62" i="19"/>
  <c r="L12" i="19"/>
  <c r="K38" i="19"/>
  <c r="Q38" i="19"/>
  <c r="M30" i="19"/>
  <c r="K28" i="19"/>
  <c r="K22" i="19"/>
  <c r="Q22" i="19"/>
  <c r="Q14" i="19"/>
  <c r="O42" i="19"/>
  <c r="L18" i="19"/>
  <c r="I42" i="19"/>
  <c r="I14" i="19"/>
  <c r="O18" i="19"/>
  <c r="L37" i="10"/>
  <c r="Q38" i="10"/>
  <c r="L38" i="10"/>
  <c r="L40" i="10"/>
  <c r="Q37" i="10"/>
  <c r="I40" i="10"/>
  <c r="K37" i="10"/>
  <c r="K23" i="10"/>
  <c r="O22" i="10"/>
  <c r="L31" i="10"/>
  <c r="K22" i="10"/>
  <c r="J26" i="10"/>
  <c r="L23" i="10"/>
  <c r="P23" i="10"/>
  <c r="Q30" i="10"/>
  <c r="I22" i="10"/>
  <c r="H105" i="10"/>
  <c r="L39" i="10"/>
  <c r="P31" i="10"/>
  <c r="O40" i="10"/>
  <c r="J40" i="10"/>
  <c r="Q36" i="10"/>
  <c r="L36" i="10"/>
  <c r="M37" i="10"/>
  <c r="N37" i="10"/>
  <c r="J38" i="10"/>
  <c r="N38" i="10"/>
  <c r="P34" i="10"/>
  <c r="M26" i="10"/>
  <c r="K18" i="10"/>
  <c r="O36" i="10"/>
  <c r="P36" i="10"/>
  <c r="J37" i="10"/>
  <c r="O31" i="10"/>
  <c r="J23" i="10"/>
  <c r="Q35" i="10"/>
  <c r="J31" i="10"/>
  <c r="P40" i="10"/>
  <c r="I39" i="10"/>
  <c r="O18" i="10"/>
  <c r="K36" i="10"/>
  <c r="O38" i="10"/>
  <c r="M39" i="10"/>
  <c r="Q40" i="10"/>
  <c r="O23" i="10"/>
  <c r="O35" i="10"/>
  <c r="M35" i="10"/>
  <c r="Q39" i="10"/>
  <c r="I35" i="10"/>
  <c r="L22" i="10"/>
  <c r="I31" i="10"/>
  <c r="J22" i="10"/>
  <c r="O9" i="10"/>
  <c r="O26" i="10"/>
  <c r="M23" i="10"/>
  <c r="K30" i="10"/>
  <c r="I26" i="10"/>
  <c r="L35" i="10"/>
  <c r="K9" i="10"/>
  <c r="J36" i="10"/>
  <c r="P38" i="10"/>
  <c r="P26" i="10"/>
  <c r="L18" i="10"/>
  <c r="N36" i="10"/>
  <c r="J9" i="10"/>
  <c r="K31" i="10"/>
  <c r="M43" i="10"/>
  <c r="N31" i="10"/>
  <c r="K35" i="10"/>
  <c r="P35" i="10"/>
  <c r="N11" i="10"/>
  <c r="O43" i="10"/>
  <c r="R54" i="10"/>
  <c r="P21" i="10"/>
  <c r="J33" i="10"/>
  <c r="M32" i="10"/>
  <c r="Q46" i="10"/>
  <c r="P46" i="10"/>
  <c r="J32" i="10"/>
  <c r="L10" i="10"/>
  <c r="K28" i="10"/>
  <c r="Q9" i="10"/>
  <c r="P9" i="10"/>
  <c r="J43" i="10"/>
  <c r="O11" i="10"/>
  <c r="P12" i="10"/>
  <c r="Q13" i="10"/>
  <c r="N28" i="10"/>
  <c r="Q16" i="10"/>
  <c r="O12" i="10"/>
  <c r="O13" i="10"/>
  <c r="Q33" i="10"/>
  <c r="O46" i="10"/>
  <c r="Q34" i="10"/>
  <c r="J34" i="10"/>
  <c r="O14" i="10"/>
  <c r="L33" i="10"/>
  <c r="I33" i="10"/>
  <c r="K13" i="10"/>
  <c r="I16" i="10"/>
  <c r="M20" i="10"/>
  <c r="N15" i="10"/>
  <c r="P43" i="10"/>
  <c r="O16" i="10"/>
  <c r="K43" i="10"/>
  <c r="M15" i="10"/>
  <c r="I10" i="10"/>
  <c r="M14" i="10"/>
  <c r="N26" i="10"/>
  <c r="N33" i="10"/>
  <c r="O34" i="10"/>
  <c r="N34" i="10"/>
  <c r="J46" i="10"/>
  <c r="M28" i="10"/>
  <c r="J10" i="10"/>
  <c r="M9" i="10"/>
  <c r="Q28" i="10"/>
  <c r="N9" i="10"/>
  <c r="J11" i="10"/>
  <c r="P13" i="10"/>
  <c r="O20" i="10"/>
  <c r="P16" i="10"/>
  <c r="K12" i="10"/>
  <c r="L34" i="10"/>
  <c r="L14" i="10"/>
  <c r="M12" i="10"/>
  <c r="J15" i="10"/>
  <c r="L43" i="10"/>
  <c r="I43" i="10"/>
  <c r="I34" i="10"/>
  <c r="K10" i="10"/>
  <c r="Q10" i="10"/>
  <c r="Q57" i="22"/>
  <c r="M33" i="22"/>
  <c r="I25" i="22"/>
  <c r="Q41" i="22"/>
  <c r="I37" i="22"/>
  <c r="I21" i="22"/>
  <c r="O37" i="22"/>
  <c r="N29" i="22"/>
  <c r="L25" i="22"/>
  <c r="K17" i="22"/>
  <c r="P13" i="22"/>
  <c r="L53" i="22"/>
  <c r="K49" i="22"/>
  <c r="P45" i="22"/>
  <c r="I53" i="22"/>
  <c r="J45" i="22"/>
  <c r="J56" i="22"/>
  <c r="O9" i="22"/>
  <c r="J57" i="22"/>
  <c r="P57" i="22"/>
  <c r="M44" i="22"/>
  <c r="K40" i="22"/>
  <c r="K36" i="22"/>
  <c r="N32" i="22"/>
  <c r="P32" i="22"/>
  <c r="N28" i="22"/>
  <c r="P28" i="22"/>
  <c r="M25" i="22"/>
  <c r="L24" i="22"/>
  <c r="M21" i="22"/>
  <c r="L20" i="22"/>
  <c r="O16" i="22"/>
  <c r="O12" i="22"/>
  <c r="Q21" i="22"/>
  <c r="J41" i="22"/>
  <c r="J29" i="22"/>
  <c r="J25" i="22"/>
  <c r="J13" i="22"/>
  <c r="I10" i="22"/>
  <c r="I41" i="22"/>
  <c r="I29" i="22"/>
  <c r="N41" i="22"/>
  <c r="P41" i="22"/>
  <c r="L37" i="22"/>
  <c r="O33" i="22"/>
  <c r="K29" i="22"/>
  <c r="N25" i="22"/>
  <c r="P25" i="22"/>
  <c r="L21" i="22"/>
  <c r="O17" i="22"/>
  <c r="K13" i="22"/>
  <c r="M10" i="22"/>
  <c r="P10" i="22"/>
  <c r="O52" i="22"/>
  <c r="O48" i="22"/>
  <c r="Q45" i="22"/>
  <c r="O49" i="22"/>
  <c r="M49" i="22"/>
  <c r="P53" i="22"/>
  <c r="M48" i="22"/>
  <c r="K45" i="22"/>
  <c r="I16" i="22"/>
  <c r="Q9" i="22"/>
  <c r="Q32" i="22"/>
  <c r="M53" i="22"/>
  <c r="Q20" i="22"/>
  <c r="L52" i="22"/>
  <c r="M28" i="22"/>
  <c r="Q48" i="22"/>
  <c r="J40" i="22"/>
  <c r="Q52" i="22"/>
  <c r="L57" i="22"/>
  <c r="M29" i="22"/>
  <c r="Q29" i="22"/>
  <c r="L41" i="22"/>
  <c r="K33" i="22"/>
  <c r="P29" i="22"/>
  <c r="O21" i="22"/>
  <c r="N13" i="22"/>
  <c r="L49" i="22"/>
  <c r="I45" i="22"/>
  <c r="J53" i="22"/>
  <c r="J49" i="22"/>
  <c r="K9" i="22"/>
  <c r="K57" i="22"/>
  <c r="P44" i="22"/>
  <c r="J44" i="22"/>
  <c r="O40" i="22"/>
  <c r="O36" i="22"/>
  <c r="K32" i="22"/>
  <c r="K28" i="22"/>
  <c r="N24" i="22"/>
  <c r="P24" i="22"/>
  <c r="N20" i="22"/>
  <c r="P20" i="22"/>
  <c r="M17" i="22"/>
  <c r="L16" i="22"/>
  <c r="M13" i="22"/>
  <c r="L12" i="22"/>
  <c r="J10" i="22"/>
  <c r="Q17" i="22"/>
  <c r="Q33" i="22"/>
  <c r="Q13" i="22"/>
  <c r="N37" i="22"/>
  <c r="N21" i="22"/>
  <c r="K10" i="22"/>
  <c r="I52" i="22"/>
  <c r="I48" i="22"/>
  <c r="L45" i="22"/>
  <c r="I49" i="22"/>
  <c r="M45" i="22"/>
  <c r="P56" i="22"/>
  <c r="K53" i="22"/>
  <c r="Q28" i="22"/>
  <c r="I9" i="22"/>
  <c r="I20" i="22"/>
  <c r="M9" i="22"/>
  <c r="I24" i="22"/>
  <c r="I40" i="22"/>
  <c r="L56" i="22"/>
  <c r="J28" i="22"/>
  <c r="P48" i="22"/>
  <c r="N57" i="22"/>
  <c r="J24" i="22"/>
  <c r="Q10" i="21"/>
  <c r="L58" i="21"/>
  <c r="O42" i="21"/>
  <c r="Q33" i="21"/>
  <c r="P12" i="21"/>
  <c r="N11" i="21"/>
  <c r="P11" i="21"/>
  <c r="N33" i="21"/>
  <c r="O25" i="21"/>
  <c r="P21" i="21"/>
  <c r="O46" i="21"/>
  <c r="Q42" i="21"/>
  <c r="M12" i="21"/>
  <c r="Q50" i="21"/>
  <c r="J10" i="21"/>
  <c r="L46" i="21"/>
  <c r="J33" i="21"/>
  <c r="J54" i="21"/>
  <c r="J50" i="21"/>
  <c r="J46" i="21"/>
  <c r="I58" i="21"/>
  <c r="N42" i="21"/>
  <c r="P42" i="21"/>
  <c r="N38" i="21"/>
  <c r="P38" i="21"/>
  <c r="J32" i="21"/>
  <c r="Q25" i="21"/>
  <c r="Q21" i="21"/>
  <c r="Q17" i="21"/>
  <c r="M11" i="21"/>
  <c r="L36" i="21"/>
  <c r="K20" i="21"/>
  <c r="O12" i="21"/>
  <c r="O11" i="21"/>
  <c r="M57" i="21"/>
  <c r="L41" i="21"/>
  <c r="K37" i="21"/>
  <c r="I36" i="21"/>
  <c r="O33" i="21"/>
  <c r="I32" i="21"/>
  <c r="N25" i="21"/>
  <c r="P25" i="21"/>
  <c r="O21" i="21"/>
  <c r="N17" i="21"/>
  <c r="P17" i="21"/>
  <c r="O10" i="21"/>
  <c r="I57" i="21"/>
  <c r="O57" i="21"/>
  <c r="K32" i="21"/>
  <c r="K16" i="21"/>
  <c r="Q11" i="21"/>
  <c r="Q61" i="21"/>
  <c r="I54" i="21"/>
  <c r="I50" i="21"/>
  <c r="Q45" i="21"/>
  <c r="M45" i="21"/>
  <c r="P49" i="21"/>
  <c r="P45" i="21"/>
  <c r="J25" i="21"/>
  <c r="I49" i="21"/>
  <c r="Q54" i="21"/>
  <c r="Q46" i="21"/>
  <c r="J42" i="21"/>
  <c r="P54" i="21"/>
  <c r="M38" i="21"/>
  <c r="Q12" i="21"/>
  <c r="Q58" i="21"/>
  <c r="O38" i="21"/>
  <c r="N12" i="21"/>
  <c r="P33" i="21"/>
  <c r="N21" i="21"/>
  <c r="O17" i="21"/>
  <c r="M10" i="21"/>
  <c r="P10" i="21"/>
  <c r="J38" i="21"/>
  <c r="I38" i="21"/>
  <c r="P58" i="21"/>
  <c r="L42" i="21"/>
  <c r="L38" i="21"/>
  <c r="J36" i="21"/>
  <c r="I33" i="21"/>
  <c r="J12" i="21"/>
  <c r="O36" i="21"/>
  <c r="N20" i="21"/>
  <c r="P20" i="21"/>
  <c r="K11" i="21"/>
  <c r="H107" i="21"/>
  <c r="O41" i="21"/>
  <c r="N37" i="21"/>
  <c r="P37" i="21"/>
  <c r="K33" i="21"/>
  <c r="Q32" i="21"/>
  <c r="L25" i="21"/>
  <c r="K21" i="21"/>
  <c r="I20" i="21"/>
  <c r="L17" i="21"/>
  <c r="K10" i="21"/>
  <c r="H106" i="21"/>
  <c r="N32" i="21"/>
  <c r="P32" i="21"/>
  <c r="N16" i="21"/>
  <c r="P16" i="21"/>
  <c r="O54" i="21"/>
  <c r="O50" i="21"/>
  <c r="I46" i="21"/>
  <c r="M20" i="21"/>
  <c r="M49" i="21"/>
  <c r="K61" i="21"/>
  <c r="J58" i="21"/>
  <c r="K53" i="21"/>
  <c r="M50" i="21"/>
  <c r="M46" i="21"/>
  <c r="J41" i="21"/>
  <c r="I61" i="21"/>
  <c r="O49" i="21"/>
  <c r="K50" i="21"/>
  <c r="M21" i="21"/>
  <c r="P50" i="21"/>
  <c r="P63" i="20"/>
  <c r="J24" i="20"/>
  <c r="J18" i="20"/>
  <c r="J10" i="20"/>
  <c r="Q44" i="20"/>
  <c r="N56" i="20"/>
  <c r="M56" i="20"/>
  <c r="J32" i="20"/>
  <c r="M9" i="20"/>
  <c r="H105" i="20"/>
  <c r="K58" i="20"/>
  <c r="M40" i="20"/>
  <c r="N32" i="20"/>
  <c r="I62" i="20"/>
  <c r="K60" i="20"/>
  <c r="N60" i="20"/>
  <c r="M60" i="20"/>
  <c r="N36" i="20"/>
  <c r="N28" i="20"/>
  <c r="K14" i="20"/>
  <c r="J42" i="20"/>
  <c r="P56" i="20"/>
  <c r="P24" i="20"/>
  <c r="I18" i="20"/>
  <c r="O18" i="20"/>
  <c r="K16" i="20"/>
  <c r="I19" i="20"/>
  <c r="K32" i="20"/>
  <c r="L9" i="20"/>
  <c r="K40" i="20"/>
  <c r="Q22" i="20"/>
  <c r="Q34" i="20"/>
  <c r="P30" i="20"/>
  <c r="J14" i="20"/>
  <c r="M63" i="20"/>
  <c r="J40" i="20"/>
  <c r="O9" i="20"/>
  <c r="J9" i="20"/>
  <c r="P60" i="20"/>
  <c r="P40" i="20"/>
  <c r="M32" i="20"/>
  <c r="P32" i="20"/>
  <c r="K62" i="20"/>
  <c r="J28" i="20"/>
  <c r="M36" i="20"/>
  <c r="M28" i="20"/>
  <c r="N42" i="20"/>
  <c r="J30" i="20"/>
  <c r="L18" i="20"/>
  <c r="N14" i="20"/>
  <c r="O10" i="20"/>
  <c r="O24" i="20"/>
  <c r="H106" i="20"/>
  <c r="O30" i="20"/>
  <c r="I10" i="20"/>
  <c r="P18" i="20"/>
  <c r="M14" i="20"/>
  <c r="I64" i="20"/>
  <c r="K19" i="20"/>
  <c r="L22" i="20"/>
  <c r="K63" i="20"/>
  <c r="N64" i="20"/>
  <c r="L42" i="20"/>
  <c r="J16" i="20"/>
  <c r="L58" i="20"/>
  <c r="I35" i="20"/>
  <c r="K59" i="20"/>
  <c r="M31" i="20"/>
  <c r="K12" i="20"/>
  <c r="P16" i="20"/>
  <c r="O17" i="20"/>
  <c r="K17" i="20"/>
  <c r="P22" i="20"/>
  <c r="M45" i="20"/>
  <c r="P42" i="20"/>
  <c r="L34" i="20"/>
  <c r="K30" i="20"/>
  <c r="J15" i="20"/>
  <c r="J11" i="20"/>
  <c r="L53" i="20"/>
  <c r="L49" i="20"/>
  <c r="L45" i="20"/>
  <c r="N63" i="20"/>
  <c r="Q63" i="20"/>
  <c r="M59" i="20"/>
  <c r="O59" i="20"/>
  <c r="J58" i="20"/>
  <c r="I40" i="20"/>
  <c r="J31" i="20"/>
  <c r="O62" i="20"/>
  <c r="M62" i="20"/>
  <c r="N35" i="20"/>
  <c r="P35" i="20"/>
  <c r="O57" i="20"/>
  <c r="M17" i="20"/>
  <c r="N53" i="20"/>
  <c r="K22" i="20"/>
  <c r="L10" i="20"/>
  <c r="K10" i="20"/>
  <c r="P12" i="20"/>
  <c r="Q16" i="20"/>
  <c r="N16" i="20"/>
  <c r="O34" i="20"/>
  <c r="K64" i="20"/>
  <c r="N45" i="20"/>
  <c r="O15" i="20"/>
  <c r="K11" i="20"/>
  <c r="Q57" i="20"/>
  <c r="O64" i="20"/>
  <c r="P17" i="20"/>
  <c r="P57" i="20"/>
  <c r="M30" i="20"/>
  <c r="I45" i="20"/>
  <c r="J12" i="20"/>
  <c r="J59" i="20"/>
  <c r="N58" i="20"/>
  <c r="O58" i="20"/>
  <c r="N31" i="20"/>
  <c r="P31" i="20"/>
  <c r="L35" i="20"/>
  <c r="I12" i="20"/>
  <c r="M10" i="20"/>
  <c r="J50" i="20"/>
  <c r="M22" i="20"/>
  <c r="M53" i="20"/>
  <c r="Q42" i="20"/>
  <c r="P34" i="20"/>
  <c r="L30" i="20"/>
  <c r="J22" i="20"/>
  <c r="N10" i="20"/>
  <c r="O63" i="20"/>
  <c r="P53" i="20"/>
  <c r="P49" i="20"/>
  <c r="P45" i="20"/>
  <c r="I59" i="20"/>
  <c r="L59" i="20"/>
  <c r="M35" i="20"/>
  <c r="M58" i="20"/>
  <c r="P58" i="20"/>
  <c r="Q31" i="20"/>
  <c r="O31" i="20"/>
  <c r="J62" i="20"/>
  <c r="I57" i="20"/>
  <c r="M15" i="20"/>
  <c r="M57" i="20"/>
  <c r="O49" i="20"/>
  <c r="N22" i="20"/>
  <c r="M16" i="20"/>
  <c r="I49" i="20"/>
  <c r="I16" i="20"/>
  <c r="I42" i="20"/>
  <c r="P10" i="20"/>
  <c r="I53" i="20"/>
  <c r="I30" i="20"/>
  <c r="L16" i="20"/>
  <c r="N12" i="20"/>
  <c r="H107" i="20"/>
  <c r="I34" i="20"/>
  <c r="L15" i="20"/>
  <c r="P15" i="20"/>
  <c r="I10" i="19"/>
  <c r="Q12" i="19"/>
  <c r="K36" i="19"/>
  <c r="P28" i="19"/>
  <c r="L52" i="19"/>
  <c r="H112" i="19"/>
  <c r="K10" i="19"/>
  <c r="P63" i="19"/>
  <c r="Q63" i="19"/>
  <c r="J75" i="19"/>
  <c r="I52" i="19"/>
  <c r="J27" i="19"/>
  <c r="J20" i="19"/>
  <c r="I75" i="19"/>
  <c r="O60" i="19"/>
  <c r="P12" i="19"/>
  <c r="M36" i="19"/>
  <c r="I28" i="19"/>
  <c r="L28" i="19"/>
  <c r="K20" i="19"/>
  <c r="Q20" i="19"/>
  <c r="K52" i="19"/>
  <c r="P27" i="19"/>
  <c r="K9" i="19"/>
  <c r="K44" i="19"/>
  <c r="Q44" i="19"/>
  <c r="K43" i="19"/>
  <c r="M27" i="19"/>
  <c r="L51" i="19"/>
  <c r="P10" i="19"/>
  <c r="M60" i="19"/>
  <c r="R80" i="19"/>
  <c r="K60" i="19"/>
  <c r="J52" i="19"/>
  <c r="Q52" i="19"/>
  <c r="Q10" i="19"/>
  <c r="Q36" i="19"/>
  <c r="M20" i="19"/>
  <c r="O44" i="19"/>
  <c r="M44" i="19"/>
  <c r="R77" i="19"/>
  <c r="J10" i="19"/>
  <c r="J55" i="19"/>
  <c r="J51" i="19"/>
  <c r="Q55" i="19"/>
  <c r="M52" i="19"/>
  <c r="I51" i="19"/>
  <c r="J36" i="19"/>
  <c r="J28" i="19"/>
  <c r="P75" i="19"/>
  <c r="L60" i="19"/>
  <c r="K12" i="19"/>
  <c r="I36" i="19"/>
  <c r="M28" i="19"/>
  <c r="P20" i="19"/>
  <c r="L20" i="19"/>
  <c r="P43" i="19"/>
  <c r="I44" i="19"/>
  <c r="L43" i="19"/>
  <c r="Q27" i="19"/>
  <c r="L75" i="19"/>
  <c r="K51" i="19"/>
  <c r="O12" i="19"/>
  <c r="R76" i="19"/>
  <c r="R79" i="19"/>
  <c r="I28" i="18"/>
  <c r="P28" i="18"/>
  <c r="N36" i="18"/>
  <c r="N23" i="18"/>
  <c r="M28" i="18"/>
  <c r="L28" i="18"/>
  <c r="P18" i="18"/>
  <c r="K18" i="18"/>
  <c r="L22" i="18"/>
  <c r="O22" i="18"/>
  <c r="L49" i="18"/>
  <c r="M46" i="18"/>
  <c r="I42" i="18"/>
  <c r="P49" i="18"/>
  <c r="Q49" i="18"/>
  <c r="M41" i="18"/>
  <c r="P40" i="18"/>
  <c r="M40" i="18"/>
  <c r="O36" i="18"/>
  <c r="I35" i="18"/>
  <c r="P31" i="18"/>
  <c r="O27" i="18"/>
  <c r="O25" i="18"/>
  <c r="J44" i="18"/>
  <c r="I36" i="18"/>
  <c r="L33" i="18"/>
  <c r="P29" i="18"/>
  <c r="I25" i="18"/>
  <c r="L44" i="18"/>
  <c r="Q44" i="18"/>
  <c r="O29" i="18"/>
  <c r="I23" i="18"/>
  <c r="K37" i="18"/>
  <c r="K10" i="18"/>
  <c r="K40" i="18"/>
  <c r="J33" i="18"/>
  <c r="K36" i="18"/>
  <c r="P15" i="18"/>
  <c r="J49" i="18"/>
  <c r="K39" i="18"/>
  <c r="I15" i="18"/>
  <c r="J25" i="18"/>
  <c r="L41" i="18"/>
  <c r="M49" i="18"/>
  <c r="I41" i="18"/>
  <c r="J15" i="18"/>
  <c r="O23" i="18"/>
  <c r="L15" i="18"/>
  <c r="J41" i="18"/>
  <c r="K15" i="18"/>
  <c r="K28" i="18"/>
  <c r="J28" i="18"/>
  <c r="M18" i="18"/>
  <c r="N18" i="18"/>
  <c r="K22" i="18"/>
  <c r="K49" i="18"/>
  <c r="P41" i="18"/>
  <c r="Q41" i="18"/>
  <c r="L40" i="18"/>
  <c r="Q40" i="18"/>
  <c r="L35" i="18"/>
  <c r="M35" i="18"/>
  <c r="I27" i="18"/>
  <c r="P23" i="18"/>
  <c r="M36" i="18"/>
  <c r="N44" i="18"/>
  <c r="L23" i="18"/>
  <c r="M23" i="18"/>
  <c r="M15" i="18"/>
  <c r="N41" i="18"/>
  <c r="N27" i="18"/>
  <c r="O15" i="18"/>
  <c r="H16" i="18"/>
  <c r="H12" i="22"/>
  <c r="O15" i="19"/>
  <c r="L17" i="10"/>
  <c r="I17" i="10"/>
  <c r="Q17" i="10"/>
  <c r="N17" i="10"/>
  <c r="P17" i="10"/>
  <c r="O17" i="10"/>
  <c r="K17" i="10"/>
  <c r="M17" i="10"/>
  <c r="J17" i="10"/>
  <c r="M29" i="10"/>
  <c r="I29" i="10"/>
  <c r="J29" i="10"/>
  <c r="N29" i="10"/>
  <c r="O29" i="10"/>
  <c r="P29" i="10"/>
  <c r="K29" i="10"/>
  <c r="M47" i="19"/>
  <c r="K15" i="19"/>
  <c r="F12" i="20"/>
  <c r="H11" i="20"/>
  <c r="F13" i="10"/>
  <c r="H12" i="10"/>
  <c r="K27" i="10"/>
  <c r="J27" i="10"/>
  <c r="M27" i="10"/>
  <c r="N27" i="10"/>
  <c r="Q27" i="10"/>
  <c r="P27" i="10"/>
  <c r="L27" i="10"/>
  <c r="I27" i="10"/>
  <c r="P44" i="10"/>
  <c r="O44" i="10"/>
  <c r="M44" i="10"/>
  <c r="Q44" i="10"/>
  <c r="J44" i="10"/>
  <c r="K44" i="10"/>
  <c r="N44" i="10"/>
  <c r="I44" i="10"/>
  <c r="L21" i="10"/>
  <c r="J21" i="10"/>
  <c r="M21" i="10"/>
  <c r="I21" i="10"/>
  <c r="Q21" i="10"/>
  <c r="K21" i="10"/>
  <c r="I41" i="20"/>
  <c r="K41" i="20"/>
  <c r="Q41" i="20"/>
  <c r="J41" i="20"/>
  <c r="N41" i="20"/>
  <c r="O41" i="20"/>
  <c r="L41" i="20"/>
  <c r="K46" i="20"/>
  <c r="P46" i="20"/>
  <c r="J42" i="10"/>
  <c r="L42" i="10"/>
  <c r="N42" i="10"/>
  <c r="O42" i="10"/>
  <c r="P42" i="10"/>
  <c r="M42" i="10"/>
  <c r="Q42" i="10"/>
  <c r="K42" i="10"/>
  <c r="Q26" i="20"/>
  <c r="L26" i="20"/>
  <c r="I26" i="20"/>
  <c r="M26" i="20"/>
  <c r="N26" i="20"/>
  <c r="P26" i="20"/>
  <c r="O26" i="20"/>
  <c r="K26" i="20"/>
  <c r="J26" i="20"/>
  <c r="Q39" i="20"/>
  <c r="P39" i="20"/>
  <c r="L39" i="20"/>
  <c r="O39" i="20"/>
  <c r="K39" i="20"/>
  <c r="J39" i="20"/>
  <c r="M39" i="20"/>
  <c r="I39" i="20"/>
  <c r="P6" i="6"/>
  <c r="R5" i="6"/>
  <c r="K19" i="10"/>
  <c r="P19" i="10"/>
  <c r="I19" i="10"/>
  <c r="M19" i="10"/>
  <c r="L19" i="10"/>
  <c r="Q19" i="10"/>
  <c r="O19" i="10"/>
  <c r="J19" i="10"/>
  <c r="N19" i="10"/>
  <c r="H107" i="18"/>
  <c r="K11" i="18"/>
  <c r="I11" i="18"/>
  <c r="M11" i="18"/>
  <c r="L11" i="18"/>
  <c r="O11" i="18"/>
  <c r="P11" i="18"/>
  <c r="Q11" i="18"/>
  <c r="J11" i="18"/>
  <c r="N19" i="18"/>
  <c r="K19" i="18"/>
  <c r="L19" i="18"/>
  <c r="I19" i="18"/>
  <c r="J19" i="18"/>
  <c r="P19" i="18"/>
  <c r="Q19" i="18"/>
  <c r="M19" i="18"/>
  <c r="O19" i="18"/>
  <c r="Q32" i="18"/>
  <c r="O32" i="18"/>
  <c r="M32" i="18"/>
  <c r="I32" i="18"/>
  <c r="J32" i="18"/>
  <c r="N32" i="18"/>
  <c r="P32" i="18"/>
  <c r="K32" i="18"/>
  <c r="O45" i="18"/>
  <c r="K45" i="18"/>
  <c r="P45" i="18"/>
  <c r="N45" i="18"/>
  <c r="Q45" i="18"/>
  <c r="J45" i="18"/>
  <c r="I45" i="18"/>
  <c r="L45" i="18"/>
  <c r="P15" i="19"/>
  <c r="J15" i="19"/>
  <c r="L15" i="19"/>
  <c r="I15" i="19"/>
  <c r="K23" i="19"/>
  <c r="M23" i="19"/>
  <c r="O31" i="19"/>
  <c r="I31" i="19"/>
  <c r="M31" i="19"/>
  <c r="Q31" i="19"/>
  <c r="P31" i="19"/>
  <c r="J31" i="19"/>
  <c r="L31" i="19"/>
  <c r="M39" i="19"/>
  <c r="K39" i="19"/>
  <c r="J39" i="19"/>
  <c r="L39" i="19"/>
  <c r="Q39" i="19"/>
  <c r="I39" i="19"/>
  <c r="P39" i="19"/>
  <c r="Q47" i="19"/>
  <c r="K47" i="19"/>
  <c r="P47" i="19"/>
  <c r="O47" i="19"/>
  <c r="I47" i="19"/>
  <c r="L47" i="19"/>
  <c r="L55" i="19"/>
  <c r="P55" i="19"/>
  <c r="I55" i="19"/>
  <c r="M55" i="19"/>
  <c r="K55" i="19"/>
  <c r="J71" i="19"/>
  <c r="P71" i="19"/>
  <c r="K71" i="19"/>
  <c r="M71" i="19"/>
  <c r="O71" i="19"/>
  <c r="L71" i="19"/>
  <c r="I71" i="19"/>
  <c r="M37" i="20"/>
  <c r="P37" i="20"/>
  <c r="N37" i="20"/>
  <c r="L37" i="20"/>
  <c r="K37" i="20"/>
  <c r="J37" i="20"/>
  <c r="Q37" i="20"/>
  <c r="I37" i="20"/>
  <c r="P9" i="21"/>
  <c r="M39" i="21"/>
  <c r="L26" i="21"/>
  <c r="K24" i="21"/>
  <c r="O39" i="21"/>
  <c r="O47" i="21"/>
  <c r="J46" i="22"/>
  <c r="J22" i="22"/>
  <c r="O38" i="22"/>
  <c r="P30" i="22"/>
  <c r="N22" i="22"/>
  <c r="L46" i="22"/>
  <c r="K26" i="24"/>
  <c r="O24" i="24"/>
  <c r="I61" i="20"/>
  <c r="M24" i="21"/>
  <c r="I26" i="21"/>
  <c r="L10" i="24"/>
  <c r="I26" i="24"/>
  <c r="N61" i="20"/>
  <c r="O9" i="21"/>
  <c r="K19" i="21"/>
  <c r="L24" i="21"/>
  <c r="P39" i="21"/>
  <c r="L55" i="21"/>
  <c r="L47" i="21"/>
  <c r="I9" i="21"/>
  <c r="P47" i="21"/>
  <c r="M55" i="21"/>
  <c r="J14" i="22"/>
  <c r="K14" i="22"/>
  <c r="P38" i="22"/>
  <c r="O22" i="22"/>
  <c r="M14" i="22"/>
  <c r="Q24" i="24"/>
  <c r="L26" i="24"/>
  <c r="M10" i="24"/>
  <c r="P24" i="24"/>
  <c r="P10" i="24"/>
  <c r="M61" i="20"/>
  <c r="K9" i="21"/>
  <c r="O19" i="21"/>
  <c r="J39" i="21"/>
  <c r="P24" i="21"/>
  <c r="K47" i="21"/>
  <c r="O14" i="22"/>
  <c r="L22" i="22"/>
  <c r="M54" i="22"/>
  <c r="Q54" i="22"/>
  <c r="P46" i="22"/>
  <c r="N10" i="24"/>
  <c r="I24" i="24"/>
  <c r="P26" i="24"/>
  <c r="I10" i="24"/>
  <c r="H106" i="24"/>
  <c r="Q26" i="24"/>
  <c r="P61" i="20"/>
  <c r="N26" i="21"/>
  <c r="J24" i="21"/>
  <c r="L19" i="21"/>
  <c r="Q39" i="21"/>
  <c r="Q19" i="21"/>
  <c r="O55" i="21"/>
  <c r="M47" i="21"/>
  <c r="J9" i="21"/>
  <c r="J38" i="22"/>
  <c r="L14" i="22"/>
  <c r="Q38" i="22"/>
  <c r="Q30" i="22"/>
  <c r="Q22" i="22"/>
  <c r="I14" i="22"/>
  <c r="N30" i="22"/>
  <c r="P22" i="22"/>
  <c r="O54" i="22"/>
  <c r="O46" i="22"/>
  <c r="L54" i="22"/>
  <c r="J10" i="24"/>
  <c r="M26" i="24"/>
  <c r="K26" i="21"/>
  <c r="P19" i="21"/>
  <c r="I39" i="21"/>
  <c r="I19" i="21"/>
  <c r="I55" i="21"/>
  <c r="Q26" i="21"/>
  <c r="P14" i="22"/>
  <c r="I38" i="22"/>
  <c r="I30" i="22"/>
  <c r="I22" i="22"/>
  <c r="K30" i="22"/>
  <c r="I54" i="22"/>
  <c r="I46" i="22"/>
  <c r="K54" i="22"/>
  <c r="O61" i="20"/>
  <c r="J61" i="20"/>
  <c r="M19" i="21"/>
  <c r="Q24" i="21"/>
  <c r="N39" i="21"/>
  <c r="P55" i="21"/>
  <c r="J30" i="22"/>
  <c r="N38" i="22"/>
  <c r="O30" i="22"/>
  <c r="P54" i="22"/>
  <c r="M24" i="24"/>
  <c r="N24" i="24"/>
  <c r="J26" i="24"/>
  <c r="K54" i="20"/>
  <c r="O26" i="21"/>
  <c r="I24" i="21"/>
  <c r="K55" i="21"/>
  <c r="J26" i="21"/>
  <c r="K38" i="22"/>
  <c r="L30" i="22"/>
  <c r="M46" i="22"/>
  <c r="Q46" i="22"/>
  <c r="K46" i="22"/>
  <c r="J24" i="24"/>
  <c r="J32" i="22"/>
  <c r="Q54" i="20"/>
  <c r="K50" i="20"/>
  <c r="L46" i="20"/>
  <c r="P27" i="20"/>
  <c r="M52" i="20"/>
  <c r="P48" i="20"/>
  <c r="M54" i="20"/>
  <c r="J46" i="20"/>
  <c r="P25" i="20"/>
  <c r="L23" i="20"/>
  <c r="I27" i="20"/>
  <c r="N23" i="20"/>
  <c r="N25" i="20"/>
  <c r="N27" i="20"/>
  <c r="J44" i="20"/>
  <c r="M46" i="20"/>
  <c r="O48" i="20"/>
  <c r="N50" i="20"/>
  <c r="O52" i="20"/>
  <c r="N54" i="20"/>
  <c r="L54" i="20"/>
  <c r="P50" i="20"/>
  <c r="J25" i="20"/>
  <c r="K52" i="20"/>
  <c r="K44" i="20"/>
  <c r="M25" i="20"/>
  <c r="J52" i="20"/>
  <c r="I25" i="20"/>
  <c r="O25" i="20"/>
  <c r="Q25" i="20"/>
  <c r="P54" i="20"/>
  <c r="M44" i="20"/>
  <c r="L52" i="20"/>
  <c r="L44" i="20"/>
  <c r="M23" i="20"/>
  <c r="I46" i="20"/>
  <c r="P23" i="20"/>
  <c r="I50" i="20"/>
  <c r="O23" i="20"/>
  <c r="L25" i="20"/>
  <c r="O54" i="20"/>
  <c r="N48" i="20"/>
  <c r="N44" i="20"/>
  <c r="J23" i="20"/>
  <c r="P52" i="20"/>
  <c r="P44" i="20"/>
  <c r="N46" i="20"/>
  <c r="O46" i="20"/>
  <c r="M50" i="20"/>
  <c r="I23" i="20"/>
  <c r="J48" i="20"/>
  <c r="O50" i="20"/>
  <c r="Q23" i="20"/>
  <c r="N52" i="20"/>
  <c r="I48" i="20"/>
  <c r="I44" i="20"/>
  <c r="O27" i="20"/>
  <c r="M48" i="20"/>
  <c r="Q48" i="20"/>
  <c r="K27" i="20"/>
  <c r="Q46" i="20"/>
  <c r="J27" i="20"/>
  <c r="K48" i="20"/>
  <c r="M27" i="20"/>
  <c r="L27" i="20"/>
  <c r="J54" i="20"/>
  <c r="O9" i="19"/>
  <c r="L9" i="19"/>
  <c r="I9" i="19"/>
  <c r="M9" i="19"/>
  <c r="Q9" i="19"/>
  <c r="Q40" i="19"/>
  <c r="J9" i="19"/>
  <c r="H111" i="19"/>
  <c r="P40" i="19"/>
  <c r="F13" i="19"/>
  <c r="I72" i="19"/>
  <c r="K40" i="19"/>
  <c r="Q11" i="19"/>
  <c r="J40" i="19"/>
  <c r="J56" i="19"/>
  <c r="Q64" i="19"/>
  <c r="I40" i="19"/>
  <c r="O11" i="19"/>
  <c r="M11" i="19"/>
  <c r="K48" i="19"/>
  <c r="O40" i="19"/>
  <c r="I11" i="19"/>
  <c r="L16" i="19"/>
  <c r="L11" i="19"/>
  <c r="M40" i="19"/>
  <c r="L56" i="19"/>
  <c r="K11" i="19"/>
  <c r="L40" i="19"/>
  <c r="J11" i="19"/>
  <c r="Q32" i="19"/>
  <c r="P11" i="19"/>
  <c r="I64" i="19"/>
  <c r="J24" i="19"/>
  <c r="P24" i="19"/>
  <c r="P56" i="19"/>
  <c r="O19" i="19"/>
  <c r="K19" i="19"/>
  <c r="J32" i="19"/>
  <c r="J72" i="19"/>
  <c r="L64" i="19"/>
  <c r="K24" i="19"/>
  <c r="I56" i="19"/>
  <c r="J64" i="19"/>
  <c r="P72" i="19"/>
  <c r="I32" i="19"/>
  <c r="I24" i="19"/>
  <c r="Q56" i="19"/>
  <c r="P64" i="19"/>
  <c r="K72" i="19"/>
  <c r="K32" i="19"/>
  <c r="M24" i="19"/>
  <c r="O56" i="19"/>
  <c r="O48" i="19"/>
  <c r="K64" i="19"/>
  <c r="J19" i="19"/>
  <c r="O72" i="19"/>
  <c r="P32" i="19"/>
  <c r="L24" i="19"/>
  <c r="Q19" i="19"/>
  <c r="K56" i="19"/>
  <c r="O64" i="19"/>
  <c r="M32" i="19"/>
  <c r="Q24" i="19"/>
  <c r="L19" i="19"/>
  <c r="Q72" i="19"/>
  <c r="L72" i="19"/>
  <c r="L32" i="19"/>
  <c r="M19" i="19"/>
  <c r="M67" i="19"/>
  <c r="Q50" i="19"/>
  <c r="K33" i="19"/>
  <c r="O33" i="19"/>
  <c r="J48" i="19"/>
  <c r="Q16" i="19"/>
  <c r="M48" i="19"/>
  <c r="I23" i="19"/>
  <c r="O16" i="19"/>
  <c r="O67" i="19"/>
  <c r="P50" i="19"/>
  <c r="L48" i="19"/>
  <c r="O23" i="19"/>
  <c r="L67" i="19"/>
  <c r="P33" i="19"/>
  <c r="Q48" i="19"/>
  <c r="J67" i="19"/>
  <c r="O50" i="19"/>
  <c r="L33" i="19"/>
  <c r="J16" i="19"/>
  <c r="P23" i="19"/>
  <c r="Q67" i="19"/>
  <c r="K50" i="19"/>
  <c r="Q33" i="19"/>
  <c r="J23" i="19"/>
  <c r="L50" i="19"/>
  <c r="Q23" i="19"/>
  <c r="J33" i="19"/>
  <c r="M57" i="19"/>
  <c r="M16" i="19"/>
  <c r="K16" i="19"/>
  <c r="I48" i="19"/>
  <c r="L23" i="19"/>
  <c r="K67" i="19"/>
  <c r="I50" i="19"/>
  <c r="P16" i="19"/>
  <c r="M59" i="19"/>
  <c r="J46" i="19"/>
  <c r="P68" i="19"/>
  <c r="J61" i="19"/>
  <c r="K57" i="19"/>
  <c r="I34" i="19"/>
  <c r="I59" i="19"/>
  <c r="K68" i="19"/>
  <c r="O57" i="19"/>
  <c r="I46" i="19"/>
  <c r="O68" i="19"/>
  <c r="O61" i="19"/>
  <c r="L59" i="19"/>
  <c r="P34" i="19"/>
  <c r="K46" i="19"/>
  <c r="L61" i="19"/>
  <c r="L57" i="19"/>
  <c r="I57" i="19"/>
  <c r="K59" i="19"/>
  <c r="K34" i="19"/>
  <c r="P46" i="19"/>
  <c r="Q68" i="19"/>
  <c r="K61" i="19"/>
  <c r="P61" i="19"/>
  <c r="P57" i="19"/>
  <c r="Q57" i="19"/>
  <c r="M34" i="19"/>
  <c r="M46" i="19"/>
  <c r="J59" i="19"/>
  <c r="J34" i="19"/>
  <c r="I68" i="19"/>
  <c r="M61" i="19"/>
  <c r="L34" i="19"/>
  <c r="O46" i="19"/>
  <c r="L46" i="19"/>
  <c r="M68" i="19"/>
  <c r="I61" i="19"/>
  <c r="J57" i="19"/>
  <c r="Q34" i="19"/>
  <c r="Q26" i="18"/>
  <c r="J14" i="18"/>
  <c r="J39" i="18"/>
  <c r="L26" i="18"/>
  <c r="M14" i="18"/>
  <c r="P48" i="18"/>
  <c r="O39" i="18"/>
  <c r="M21" i="18"/>
  <c r="J48" i="18"/>
  <c r="O26" i="18"/>
  <c r="L14" i="18"/>
  <c r="L48" i="18"/>
  <c r="I39" i="18"/>
  <c r="L31" i="18"/>
  <c r="J21" i="18"/>
  <c r="P26" i="18"/>
  <c r="N48" i="18"/>
  <c r="M39" i="18"/>
  <c r="N31" i="18"/>
  <c r="J31" i="18"/>
  <c r="J26" i="18"/>
  <c r="Q14" i="18"/>
  <c r="I48" i="18"/>
  <c r="Q39" i="18"/>
  <c r="Q21" i="18"/>
  <c r="O31" i="18"/>
  <c r="I21" i="18"/>
  <c r="N26" i="18"/>
  <c r="P14" i="18"/>
  <c r="K26" i="18"/>
  <c r="M48" i="18"/>
  <c r="L21" i="18"/>
  <c r="I31" i="18"/>
  <c r="O14" i="18"/>
  <c r="O48" i="18"/>
  <c r="N14" i="18"/>
  <c r="Q48" i="18"/>
  <c r="P39" i="18"/>
  <c r="K21" i="18"/>
  <c r="M31" i="18"/>
  <c r="R37" i="24"/>
  <c r="F12" i="24"/>
  <c r="H11" i="24"/>
  <c r="R38" i="24"/>
  <c r="R36" i="24"/>
  <c r="R25" i="24"/>
  <c r="R17" i="23"/>
  <c r="R16" i="23"/>
  <c r="H12" i="23"/>
  <c r="F13" i="23"/>
  <c r="R25" i="23"/>
  <c r="O83" i="23"/>
  <c r="N89" i="23"/>
  <c r="J82" i="23"/>
  <c r="R42" i="22"/>
  <c r="R20" i="22"/>
  <c r="R59" i="22"/>
  <c r="R39" i="22"/>
  <c r="R24" i="22"/>
  <c r="R48" i="22"/>
  <c r="R11" i="22"/>
  <c r="R44" i="22"/>
  <c r="H13" i="22"/>
  <c r="F14" i="22"/>
  <c r="R20" i="23"/>
  <c r="J89" i="23"/>
  <c r="R24" i="23"/>
  <c r="R56" i="22"/>
  <c r="R47" i="22"/>
  <c r="R34" i="22"/>
  <c r="R23" i="22"/>
  <c r="R19" i="22"/>
  <c r="N89" i="22"/>
  <c r="R18" i="24"/>
  <c r="R11" i="24"/>
  <c r="R32" i="24"/>
  <c r="R31" i="24"/>
  <c r="R20" i="24"/>
  <c r="H13" i="21"/>
  <c r="F14" i="21"/>
  <c r="O90" i="23"/>
  <c r="R15" i="23"/>
  <c r="R11" i="23"/>
  <c r="R10" i="23"/>
  <c r="R12" i="23"/>
  <c r="J83" i="23"/>
  <c r="P89" i="23"/>
  <c r="I88" i="23"/>
  <c r="B122" i="23"/>
  <c r="R26" i="23"/>
  <c r="R48" i="21"/>
  <c r="R35" i="21"/>
  <c r="R43" i="22"/>
  <c r="R51" i="22"/>
  <c r="N81" i="22"/>
  <c r="R50" i="22"/>
  <c r="R61" i="22"/>
  <c r="R18" i="22"/>
  <c r="R27" i="22"/>
  <c r="R58" i="22"/>
  <c r="R26" i="22"/>
  <c r="R35" i="22"/>
  <c r="R55" i="22"/>
  <c r="M89" i="22"/>
  <c r="R62" i="22"/>
  <c r="R40" i="22"/>
  <c r="R52" i="22"/>
  <c r="R15" i="22"/>
  <c r="R31" i="22"/>
  <c r="R23" i="21"/>
  <c r="R30" i="21"/>
  <c r="R29" i="21"/>
  <c r="R22" i="24"/>
  <c r="R9" i="24"/>
  <c r="R34" i="24"/>
  <c r="R29" i="24"/>
  <c r="R30" i="24"/>
  <c r="R19" i="24"/>
  <c r="R33" i="24"/>
  <c r="R17" i="24"/>
  <c r="Q89" i="24"/>
  <c r="R27" i="24"/>
  <c r="R23" i="24"/>
  <c r="R15" i="24"/>
  <c r="Q83" i="24"/>
  <c r="O83" i="24"/>
  <c r="R21" i="24"/>
  <c r="R13" i="24"/>
  <c r="R35" i="24"/>
  <c r="R14" i="24"/>
  <c r="R12" i="24"/>
  <c r="R28" i="24"/>
  <c r="R16" i="24"/>
  <c r="R29" i="23"/>
  <c r="M90" i="23"/>
  <c r="M89" i="23"/>
  <c r="M83" i="23"/>
  <c r="M88" i="23"/>
  <c r="M91" i="23"/>
  <c r="M81" i="23"/>
  <c r="M82" i="23"/>
  <c r="I90" i="23"/>
  <c r="B124" i="23"/>
  <c r="K88" i="23"/>
  <c r="K91" i="23"/>
  <c r="K82" i="23"/>
  <c r="K90" i="23"/>
  <c r="L82" i="23"/>
  <c r="L88" i="23"/>
  <c r="L91" i="23"/>
  <c r="R21" i="23"/>
  <c r="O89" i="23"/>
  <c r="O81" i="23"/>
  <c r="J81" i="23"/>
  <c r="J88" i="23"/>
  <c r="J91" i="23"/>
  <c r="N90" i="23"/>
  <c r="R19" i="23"/>
  <c r="R13" i="23"/>
  <c r="P82" i="23"/>
  <c r="L81" i="23"/>
  <c r="O82" i="23"/>
  <c r="O88" i="23"/>
  <c r="O91" i="23"/>
  <c r="R14" i="23"/>
  <c r="I81" i="23"/>
  <c r="R27" i="23"/>
  <c r="P90" i="23"/>
  <c r="P88" i="23"/>
  <c r="P91" i="23"/>
  <c r="P81" i="23"/>
  <c r="I89" i="23"/>
  <c r="I83" i="23"/>
  <c r="K89" i="23"/>
  <c r="I82" i="23"/>
  <c r="K83" i="23"/>
  <c r="N82" i="23"/>
  <c r="N88" i="23"/>
  <c r="N91" i="23"/>
  <c r="N83" i="23"/>
  <c r="N81" i="23"/>
  <c r="R28" i="23"/>
  <c r="Q90" i="23"/>
  <c r="Q83" i="23"/>
  <c r="Q82" i="23"/>
  <c r="Q81" i="23"/>
  <c r="Q88" i="23"/>
  <c r="Q91" i="23"/>
  <c r="Q89" i="23"/>
  <c r="L83" i="23"/>
  <c r="R9" i="23"/>
  <c r="J90" i="23"/>
  <c r="R22" i="23"/>
  <c r="P83" i="23"/>
  <c r="L89" i="23"/>
  <c r="K81" i="23"/>
  <c r="L90" i="23"/>
  <c r="R31" i="21"/>
  <c r="R34" i="21"/>
  <c r="R60" i="21"/>
  <c r="R42" i="21"/>
  <c r="R52" i="21"/>
  <c r="R40" i="21"/>
  <c r="R56" i="21"/>
  <c r="R64" i="21"/>
  <c r="R28" i="21"/>
  <c r="R27" i="21"/>
  <c r="M82" i="22"/>
  <c r="R9" i="22"/>
  <c r="R32" i="22"/>
  <c r="I89" i="22"/>
  <c r="R28" i="22"/>
  <c r="M83" i="22"/>
  <c r="R53" i="22"/>
  <c r="N90" i="22"/>
  <c r="R36" i="22"/>
  <c r="R57" i="22"/>
  <c r="R45" i="22"/>
  <c r="R12" i="22"/>
  <c r="I81" i="22"/>
  <c r="I82" i="22"/>
  <c r="R13" i="22"/>
  <c r="R60" i="22"/>
  <c r="R51" i="20"/>
  <c r="R29" i="20"/>
  <c r="R28" i="20"/>
  <c r="R22" i="20"/>
  <c r="R14" i="20"/>
  <c r="R25" i="19"/>
  <c r="R45" i="19"/>
  <c r="R74" i="19"/>
  <c r="R54" i="19"/>
  <c r="R26" i="19"/>
  <c r="R49" i="19"/>
  <c r="R13" i="19"/>
  <c r="R69" i="19"/>
  <c r="R41" i="19"/>
  <c r="R73" i="19"/>
  <c r="R27" i="19"/>
  <c r="R51" i="19"/>
  <c r="R35" i="19"/>
  <c r="R63" i="19"/>
  <c r="R52" i="19"/>
  <c r="R62" i="19"/>
  <c r="R22" i="19"/>
  <c r="R38" i="20"/>
  <c r="R12" i="20"/>
  <c r="R46" i="18"/>
  <c r="R42" i="18"/>
  <c r="R13" i="18"/>
  <c r="R32" i="10"/>
  <c r="R45" i="10"/>
  <c r="R16" i="10"/>
  <c r="R22" i="10"/>
  <c r="R40" i="10"/>
  <c r="R24" i="10"/>
  <c r="R14" i="10"/>
  <c r="R35" i="10"/>
  <c r="R41" i="10"/>
  <c r="R50" i="10"/>
  <c r="R43" i="10"/>
  <c r="R37" i="10"/>
  <c r="R33" i="10"/>
  <c r="R28" i="10"/>
  <c r="R25" i="10"/>
  <c r="R23" i="10"/>
  <c r="R12" i="10"/>
  <c r="R11" i="10"/>
  <c r="R57" i="20"/>
  <c r="R32" i="20"/>
  <c r="R9" i="20"/>
  <c r="R60" i="20"/>
  <c r="R55" i="20"/>
  <c r="R20" i="20"/>
  <c r="R47" i="20"/>
  <c r="R59" i="20"/>
  <c r="R24" i="20"/>
  <c r="R18" i="20"/>
  <c r="R33" i="20"/>
  <c r="R13" i="20"/>
  <c r="R43" i="20"/>
  <c r="R21" i="20"/>
  <c r="R29" i="19"/>
  <c r="R12" i="19"/>
  <c r="R42" i="19"/>
  <c r="R28" i="19"/>
  <c r="R38" i="19"/>
  <c r="R58" i="19"/>
  <c r="R70" i="19"/>
  <c r="R66" i="19"/>
  <c r="R14" i="19"/>
  <c r="R37" i="19"/>
  <c r="R17" i="19"/>
  <c r="R21" i="19"/>
  <c r="R53" i="19"/>
  <c r="R65" i="19"/>
  <c r="R20" i="18"/>
  <c r="R34" i="18"/>
  <c r="R24" i="18"/>
  <c r="R9" i="18"/>
  <c r="R12" i="18"/>
  <c r="R41" i="18"/>
  <c r="R17" i="18"/>
  <c r="R23" i="18"/>
  <c r="R16" i="18"/>
  <c r="O88" i="18"/>
  <c r="O91" i="18"/>
  <c r="R37" i="18"/>
  <c r="R18" i="18"/>
  <c r="R52" i="18"/>
  <c r="R36" i="18"/>
  <c r="R25" i="18"/>
  <c r="R10" i="18"/>
  <c r="R33" i="18"/>
  <c r="R28" i="18"/>
  <c r="R43" i="18"/>
  <c r="R47" i="18"/>
  <c r="R27" i="18"/>
  <c r="R29" i="18"/>
  <c r="R30" i="18"/>
  <c r="R38" i="18"/>
  <c r="R51" i="18"/>
  <c r="R49" i="18"/>
  <c r="R15" i="18"/>
  <c r="R44" i="18"/>
  <c r="R50" i="18"/>
  <c r="Q88" i="18"/>
  <c r="Q91" i="18"/>
  <c r="R40" i="18"/>
  <c r="R40" i="20"/>
  <c r="R36" i="20"/>
  <c r="R56" i="20"/>
  <c r="R15" i="20"/>
  <c r="R19" i="20"/>
  <c r="R16" i="20"/>
  <c r="R62" i="20"/>
  <c r="R45" i="20"/>
  <c r="R35" i="20"/>
  <c r="R65" i="20"/>
  <c r="R63" i="20"/>
  <c r="R64" i="20"/>
  <c r="R13" i="10"/>
  <c r="R36" i="10"/>
  <c r="R18" i="10"/>
  <c r="R38" i="10"/>
  <c r="R30" i="10"/>
  <c r="R34" i="10"/>
  <c r="R26" i="10"/>
  <c r="R15" i="21"/>
  <c r="R22" i="21"/>
  <c r="R18" i="21"/>
  <c r="R59" i="21"/>
  <c r="R65" i="21"/>
  <c r="R51" i="21"/>
  <c r="R45" i="21"/>
  <c r="R44" i="21"/>
  <c r="R61" i="21"/>
  <c r="R41" i="21"/>
  <c r="R62" i="21"/>
  <c r="R17" i="21"/>
  <c r="R57" i="21"/>
  <c r="R21" i="21"/>
  <c r="R53" i="21"/>
  <c r="R43" i="21"/>
  <c r="R46" i="21"/>
  <c r="M89" i="21"/>
  <c r="R14" i="21"/>
  <c r="N82" i="21"/>
  <c r="K82" i="21"/>
  <c r="O90" i="21"/>
  <c r="O88" i="21"/>
  <c r="R47" i="21"/>
  <c r="R11" i="21"/>
  <c r="N81" i="21"/>
  <c r="R49" i="21"/>
  <c r="R54" i="21"/>
  <c r="Q89" i="21"/>
  <c r="R13" i="21"/>
  <c r="J90" i="21"/>
  <c r="J88" i="21"/>
  <c r="K88" i="21"/>
  <c r="R12" i="21"/>
  <c r="R16" i="21"/>
  <c r="R36" i="21"/>
  <c r="R32" i="21"/>
  <c r="R24" i="21"/>
  <c r="O83" i="21"/>
  <c r="N83" i="21"/>
  <c r="R20" i="21"/>
  <c r="R25" i="21"/>
  <c r="R58" i="21"/>
  <c r="R18" i="19"/>
  <c r="R30" i="19"/>
  <c r="R15" i="19"/>
  <c r="R60" i="19"/>
  <c r="R44" i="19"/>
  <c r="R36" i="19"/>
  <c r="R43" i="19"/>
  <c r="R75" i="19"/>
  <c r="R20" i="19"/>
  <c r="R10" i="19"/>
  <c r="R20" i="10"/>
  <c r="R31" i="10"/>
  <c r="R15" i="10"/>
  <c r="R39" i="10"/>
  <c r="R42" i="10"/>
  <c r="R9" i="10"/>
  <c r="R47" i="10"/>
  <c r="R48" i="10"/>
  <c r="R10" i="10"/>
  <c r="R52" i="10"/>
  <c r="R19" i="10"/>
  <c r="R49" i="10"/>
  <c r="R53" i="10"/>
  <c r="R46" i="10"/>
  <c r="R30" i="22"/>
  <c r="R16" i="22"/>
  <c r="O81" i="22"/>
  <c r="R17" i="22"/>
  <c r="R49" i="22"/>
  <c r="R21" i="22"/>
  <c r="M90" i="22"/>
  <c r="N83" i="22"/>
  <c r="R33" i="22"/>
  <c r="I88" i="22"/>
  <c r="I83" i="22"/>
  <c r="M81" i="22"/>
  <c r="M88" i="22"/>
  <c r="N88" i="22"/>
  <c r="N91" i="22"/>
  <c r="Q89" i="22"/>
  <c r="O89" i="22"/>
  <c r="R41" i="22"/>
  <c r="R14" i="22"/>
  <c r="N82" i="22"/>
  <c r="R29" i="22"/>
  <c r="R37" i="22"/>
  <c r="R22" i="22"/>
  <c r="R10" i="22"/>
  <c r="R25" i="22"/>
  <c r="Q90" i="21"/>
  <c r="K90" i="21"/>
  <c r="K83" i="21"/>
  <c r="J89" i="21"/>
  <c r="N88" i="21"/>
  <c r="N91" i="21"/>
  <c r="R55" i="21"/>
  <c r="R37" i="21"/>
  <c r="R50" i="21"/>
  <c r="R10" i="21"/>
  <c r="K81" i="21"/>
  <c r="J83" i="21"/>
  <c r="J82" i="21"/>
  <c r="O81" i="21"/>
  <c r="O82" i="21"/>
  <c r="N90" i="21"/>
  <c r="I88" i="21"/>
  <c r="K89" i="21"/>
  <c r="J81" i="21"/>
  <c r="O89" i="21"/>
  <c r="N89" i="21"/>
  <c r="R63" i="21"/>
  <c r="R39" i="21"/>
  <c r="M81" i="21"/>
  <c r="R38" i="21"/>
  <c r="R33" i="21"/>
  <c r="R25" i="20"/>
  <c r="R49" i="20"/>
  <c r="R42" i="20"/>
  <c r="R11" i="20"/>
  <c r="R17" i="20"/>
  <c r="R10" i="20"/>
  <c r="R58" i="20"/>
  <c r="R53" i="20"/>
  <c r="K88" i="20"/>
  <c r="K82" i="20"/>
  <c r="R37" i="20"/>
  <c r="J81" i="20"/>
  <c r="R30" i="20"/>
  <c r="M82" i="20"/>
  <c r="K90" i="20"/>
  <c r="N81" i="20"/>
  <c r="R31" i="20"/>
  <c r="R34" i="20"/>
  <c r="R66" i="20"/>
  <c r="R71" i="19"/>
  <c r="R55" i="19"/>
  <c r="R39" i="19"/>
  <c r="R31" i="19"/>
  <c r="R47" i="19"/>
  <c r="R9" i="19"/>
  <c r="L81" i="18"/>
  <c r="L90" i="18"/>
  <c r="R22" i="18"/>
  <c r="R35" i="18"/>
  <c r="L89" i="18"/>
  <c r="R32" i="18"/>
  <c r="R19" i="18"/>
  <c r="R11" i="18"/>
  <c r="N82" i="18"/>
  <c r="P81" i="21"/>
  <c r="P89" i="21"/>
  <c r="P83" i="21"/>
  <c r="P88" i="21"/>
  <c r="P82" i="21"/>
  <c r="P90" i="21"/>
  <c r="P90" i="18"/>
  <c r="O81" i="20"/>
  <c r="Q88" i="20"/>
  <c r="Q91" i="20"/>
  <c r="P83" i="20"/>
  <c r="O89" i="20"/>
  <c r="R52" i="20"/>
  <c r="I81" i="21"/>
  <c r="M88" i="21"/>
  <c r="Q88" i="21"/>
  <c r="Q91" i="21"/>
  <c r="Q88" i="22"/>
  <c r="Q91" i="22"/>
  <c r="L83" i="21"/>
  <c r="L89" i="21"/>
  <c r="L82" i="21"/>
  <c r="L90" i="21"/>
  <c r="L81" i="21"/>
  <c r="L88" i="21"/>
  <c r="L91" i="21"/>
  <c r="M89" i="24"/>
  <c r="M88" i="24"/>
  <c r="M91" i="24"/>
  <c r="M83" i="24"/>
  <c r="M82" i="24"/>
  <c r="M90" i="24"/>
  <c r="M81" i="24"/>
  <c r="R26" i="24"/>
  <c r="J89" i="10"/>
  <c r="Q81" i="24"/>
  <c r="P81" i="10"/>
  <c r="P83" i="10"/>
  <c r="P89" i="10"/>
  <c r="P90" i="10"/>
  <c r="P88" i="10"/>
  <c r="P91" i="10"/>
  <c r="P82" i="10"/>
  <c r="J90" i="20"/>
  <c r="P89" i="20"/>
  <c r="I89" i="21"/>
  <c r="Q81" i="21"/>
  <c r="O90" i="22"/>
  <c r="R54" i="22"/>
  <c r="L82" i="22"/>
  <c r="L90" i="22"/>
  <c r="L81" i="22"/>
  <c r="L88" i="22"/>
  <c r="L91" i="22"/>
  <c r="L83" i="22"/>
  <c r="L89" i="22"/>
  <c r="R24" i="24"/>
  <c r="L89" i="24"/>
  <c r="L83" i="24"/>
  <c r="L82" i="24"/>
  <c r="L88" i="24"/>
  <c r="L90" i="24"/>
  <c r="L81" i="24"/>
  <c r="O82" i="24"/>
  <c r="R27" i="10"/>
  <c r="N81" i="10"/>
  <c r="N90" i="10"/>
  <c r="N88" i="10"/>
  <c r="N83" i="10"/>
  <c r="N89" i="10"/>
  <c r="N82" i="10"/>
  <c r="K83" i="18"/>
  <c r="N89" i="18"/>
  <c r="L83" i="18"/>
  <c r="R45" i="18"/>
  <c r="P82" i="20"/>
  <c r="N90" i="20"/>
  <c r="M83" i="21"/>
  <c r="Q83" i="22"/>
  <c r="O82" i="22"/>
  <c r="R46" i="22"/>
  <c r="N89" i="24"/>
  <c r="N88" i="24"/>
  <c r="N91" i="24"/>
  <c r="N83" i="24"/>
  <c r="N82" i="24"/>
  <c r="N90" i="24"/>
  <c r="N81" i="24"/>
  <c r="Q88" i="24"/>
  <c r="Q91" i="24"/>
  <c r="Q82" i="24"/>
  <c r="R9" i="21"/>
  <c r="K83" i="24"/>
  <c r="K82" i="24"/>
  <c r="K90" i="24"/>
  <c r="P7" i="6"/>
  <c r="R6" i="6"/>
  <c r="H39" i="6"/>
  <c r="O89" i="24"/>
  <c r="R21" i="10"/>
  <c r="R29" i="10"/>
  <c r="Q89" i="10"/>
  <c r="Q82" i="10"/>
  <c r="Q90" i="10"/>
  <c r="Q83" i="10"/>
  <c r="Q81" i="10"/>
  <c r="Q88" i="10"/>
  <c r="Q91" i="10"/>
  <c r="R14" i="18"/>
  <c r="P89" i="24"/>
  <c r="P82" i="24"/>
  <c r="P83" i="24"/>
  <c r="P90" i="24"/>
  <c r="P81" i="24"/>
  <c r="P88" i="24"/>
  <c r="P91" i="24"/>
  <c r="O90" i="18"/>
  <c r="L90" i="20"/>
  <c r="I83" i="21"/>
  <c r="R19" i="21"/>
  <c r="M90" i="21"/>
  <c r="I90" i="22"/>
  <c r="Q81" i="22"/>
  <c r="R38" i="22"/>
  <c r="K89" i="24"/>
  <c r="O90" i="24"/>
  <c r="R17" i="10"/>
  <c r="I81" i="10"/>
  <c r="I88" i="10"/>
  <c r="I89" i="10"/>
  <c r="I90" i="10"/>
  <c r="I82" i="10"/>
  <c r="I83" i="10"/>
  <c r="M83" i="20"/>
  <c r="I90" i="21"/>
  <c r="M82" i="21"/>
  <c r="Q83" i="21"/>
  <c r="Q90" i="22"/>
  <c r="O83" i="22"/>
  <c r="K88" i="24"/>
  <c r="K91" i="24"/>
  <c r="R39" i="20"/>
  <c r="R44" i="10"/>
  <c r="H13" i="10"/>
  <c r="J83" i="10"/>
  <c r="J90" i="10"/>
  <c r="J82" i="10"/>
  <c r="J88" i="10"/>
  <c r="J81" i="10"/>
  <c r="L89" i="10"/>
  <c r="L82" i="10"/>
  <c r="L81" i="10"/>
  <c r="L83" i="10"/>
  <c r="L88" i="10"/>
  <c r="L90" i="10"/>
  <c r="H17" i="18"/>
  <c r="J89" i="18"/>
  <c r="J81" i="18"/>
  <c r="K83" i="20"/>
  <c r="M90" i="20"/>
  <c r="I82" i="21"/>
  <c r="Q82" i="21"/>
  <c r="Q82" i="22"/>
  <c r="O88" i="22"/>
  <c r="R68" i="20"/>
  <c r="P82" i="22"/>
  <c r="P90" i="22"/>
  <c r="P81" i="22"/>
  <c r="P89" i="22"/>
  <c r="P83" i="22"/>
  <c r="P88" i="22"/>
  <c r="P91" i="22"/>
  <c r="R26" i="21"/>
  <c r="K81" i="24"/>
  <c r="R41" i="20"/>
  <c r="M89" i="10"/>
  <c r="M82" i="10"/>
  <c r="M81" i="10"/>
  <c r="M90" i="10"/>
  <c r="M88" i="10"/>
  <c r="M83" i="10"/>
  <c r="O81" i="24"/>
  <c r="K82" i="22"/>
  <c r="K89" i="22"/>
  <c r="K81" i="22"/>
  <c r="K90" i="22"/>
  <c r="K88" i="22"/>
  <c r="K83" i="22"/>
  <c r="K89" i="10"/>
  <c r="K83" i="10"/>
  <c r="K82" i="10"/>
  <c r="K81" i="10"/>
  <c r="K90" i="10"/>
  <c r="K88" i="10"/>
  <c r="O88" i="24"/>
  <c r="O91" i="24"/>
  <c r="R26" i="20"/>
  <c r="P89" i="18"/>
  <c r="K88" i="18"/>
  <c r="M82" i="18"/>
  <c r="L81" i="20"/>
  <c r="M81" i="20"/>
  <c r="J83" i="22"/>
  <c r="J82" i="24"/>
  <c r="J81" i="24"/>
  <c r="J88" i="24"/>
  <c r="J83" i="24"/>
  <c r="J90" i="24"/>
  <c r="J89" i="24"/>
  <c r="I83" i="24"/>
  <c r="R10" i="24"/>
  <c r="I82" i="24"/>
  <c r="I89" i="24"/>
  <c r="I88" i="24"/>
  <c r="I90" i="24"/>
  <c r="I81" i="24"/>
  <c r="R61" i="20"/>
  <c r="Q90" i="24"/>
  <c r="F13" i="20"/>
  <c r="H12" i="20"/>
  <c r="R51" i="10"/>
  <c r="O88" i="10"/>
  <c r="O91" i="10"/>
  <c r="O82" i="10"/>
  <c r="O89" i="10"/>
  <c r="O81" i="10"/>
  <c r="O83" i="10"/>
  <c r="O90" i="10"/>
  <c r="J81" i="22"/>
  <c r="J90" i="22"/>
  <c r="J88" i="22"/>
  <c r="J91" i="22"/>
  <c r="J82" i="22"/>
  <c r="J89" i="22"/>
  <c r="J83" i="20"/>
  <c r="P81" i="20"/>
  <c r="K81" i="20"/>
  <c r="N82" i="20"/>
  <c r="R54" i="20"/>
  <c r="I81" i="20"/>
  <c r="O88" i="20"/>
  <c r="R44" i="20"/>
  <c r="I83" i="20"/>
  <c r="R23" i="20"/>
  <c r="N83" i="20"/>
  <c r="R27" i="20"/>
  <c r="J88" i="20"/>
  <c r="N88" i="20"/>
  <c r="J82" i="20"/>
  <c r="R48" i="20"/>
  <c r="P88" i="20"/>
  <c r="P91" i="20"/>
  <c r="I82" i="20"/>
  <c r="I89" i="20"/>
  <c r="L88" i="20"/>
  <c r="Q81" i="20"/>
  <c r="Q89" i="20"/>
  <c r="P90" i="20"/>
  <c r="O90" i="20"/>
  <c r="N89" i="20"/>
  <c r="M89" i="20"/>
  <c r="L89" i="20"/>
  <c r="R50" i="20"/>
  <c r="L82" i="20"/>
  <c r="R67" i="20"/>
  <c r="I88" i="20"/>
  <c r="L83" i="20"/>
  <c r="K89" i="20"/>
  <c r="Q83" i="20"/>
  <c r="Q82" i="20"/>
  <c r="O83" i="20"/>
  <c r="J89" i="20"/>
  <c r="O82" i="20"/>
  <c r="R46" i="20"/>
  <c r="I90" i="20"/>
  <c r="M88" i="20"/>
  <c r="Q90" i="20"/>
  <c r="R40" i="19"/>
  <c r="R11" i="19"/>
  <c r="R24" i="19"/>
  <c r="R56" i="19"/>
  <c r="R32" i="19"/>
  <c r="R19" i="19"/>
  <c r="R72" i="19"/>
  <c r="R64" i="19"/>
  <c r="F14" i="19"/>
  <c r="H13" i="19"/>
  <c r="R67" i="19"/>
  <c r="M94" i="19"/>
  <c r="J89" i="19"/>
  <c r="O87" i="19"/>
  <c r="R33" i="19"/>
  <c r="N96" i="19"/>
  <c r="K96" i="19"/>
  <c r="R16" i="19"/>
  <c r="L88" i="19"/>
  <c r="N94" i="19"/>
  <c r="N97" i="19"/>
  <c r="Q96" i="19"/>
  <c r="M87" i="19"/>
  <c r="R68" i="19"/>
  <c r="K87" i="19"/>
  <c r="P88" i="19"/>
  <c r="R59" i="19"/>
  <c r="O95" i="19"/>
  <c r="R48" i="19"/>
  <c r="N95" i="19"/>
  <c r="R57" i="19"/>
  <c r="O89" i="19"/>
  <c r="R50" i="19"/>
  <c r="I88" i="19"/>
  <c r="J87" i="19"/>
  <c r="P95" i="19"/>
  <c r="R23" i="19"/>
  <c r="L95" i="19"/>
  <c r="N87" i="19"/>
  <c r="P94" i="19"/>
  <c r="J88" i="19"/>
  <c r="J96" i="19"/>
  <c r="K94" i="19"/>
  <c r="J94" i="19"/>
  <c r="L89" i="19"/>
  <c r="P89" i="19"/>
  <c r="K89" i="19"/>
  <c r="R34" i="19"/>
  <c r="M89" i="19"/>
  <c r="I87" i="19"/>
  <c r="Q89" i="19"/>
  <c r="Q94" i="19"/>
  <c r="Q97" i="19"/>
  <c r="J95" i="19"/>
  <c r="M96" i="19"/>
  <c r="O94" i="19"/>
  <c r="O97" i="19"/>
  <c r="M88" i="19"/>
  <c r="I95" i="19"/>
  <c r="R61" i="19"/>
  <c r="L87" i="19"/>
  <c r="R46" i="19"/>
  <c r="M95" i="19"/>
  <c r="O88" i="19"/>
  <c r="I89" i="19"/>
  <c r="K88" i="19"/>
  <c r="K95" i="19"/>
  <c r="I96" i="19"/>
  <c r="O96" i="19"/>
  <c r="P87" i="19"/>
  <c r="I94" i="19"/>
  <c r="Q88" i="19"/>
  <c r="Q95" i="19"/>
  <c r="P96" i="19"/>
  <c r="L96" i="19"/>
  <c r="L94" i="19"/>
  <c r="L97" i="19"/>
  <c r="Q87" i="19"/>
  <c r="M81" i="18"/>
  <c r="O81" i="18"/>
  <c r="P83" i="18"/>
  <c r="I81" i="18"/>
  <c r="P88" i="18"/>
  <c r="P91" i="18"/>
  <c r="L88" i="18"/>
  <c r="L91" i="18"/>
  <c r="I89" i="18"/>
  <c r="M83" i="18"/>
  <c r="J83" i="18"/>
  <c r="L82" i="18"/>
  <c r="N83" i="18"/>
  <c r="Q81" i="18"/>
  <c r="R39" i="18"/>
  <c r="J88" i="18"/>
  <c r="N81" i="18"/>
  <c r="R48" i="18"/>
  <c r="J82" i="18"/>
  <c r="Q90" i="18"/>
  <c r="K81" i="18"/>
  <c r="N90" i="18"/>
  <c r="R21" i="18"/>
  <c r="M88" i="18"/>
  <c r="M91" i="18"/>
  <c r="Q82" i="18"/>
  <c r="R26" i="18"/>
  <c r="N88" i="18"/>
  <c r="N91" i="18"/>
  <c r="J90" i="18"/>
  <c r="M90" i="18"/>
  <c r="I90" i="18"/>
  <c r="K89" i="18"/>
  <c r="R31" i="18"/>
  <c r="Q89" i="18"/>
  <c r="K90" i="18"/>
  <c r="O89" i="18"/>
  <c r="I83" i="18"/>
  <c r="I88" i="18"/>
  <c r="I91" i="18"/>
  <c r="P81" i="18"/>
  <c r="P82" i="18"/>
  <c r="Q83" i="18"/>
  <c r="K82" i="18"/>
  <c r="O83" i="18"/>
  <c r="I82" i="18"/>
  <c r="M89" i="18"/>
  <c r="O82" i="18"/>
  <c r="J84" i="18"/>
  <c r="H12" i="24"/>
  <c r="F13" i="24"/>
  <c r="L91" i="24"/>
  <c r="O84" i="24"/>
  <c r="I91" i="23"/>
  <c r="B123" i="23"/>
  <c r="H13" i="23"/>
  <c r="F14" i="23"/>
  <c r="Q84" i="23"/>
  <c r="P84" i="23"/>
  <c r="L84" i="23"/>
  <c r="J84" i="23"/>
  <c r="N84" i="23"/>
  <c r="F15" i="22"/>
  <c r="H14" i="22"/>
  <c r="M84" i="22"/>
  <c r="N84" i="22"/>
  <c r="I84" i="22"/>
  <c r="I91" i="22"/>
  <c r="K91" i="22"/>
  <c r="O91" i="22"/>
  <c r="Q84" i="22"/>
  <c r="M91" i="22"/>
  <c r="H14" i="21"/>
  <c r="F15" i="21"/>
  <c r="P91" i="21"/>
  <c r="K91" i="21"/>
  <c r="M91" i="21"/>
  <c r="J84" i="24"/>
  <c r="N84" i="24"/>
  <c r="K84" i="24"/>
  <c r="I84" i="24"/>
  <c r="L84" i="24"/>
  <c r="K84" i="23"/>
  <c r="M84" i="23"/>
  <c r="I84" i="23"/>
  <c r="O84" i="23"/>
  <c r="O91" i="21"/>
  <c r="J91" i="21"/>
  <c r="O84" i="21"/>
  <c r="M84" i="21"/>
  <c r="K84" i="21"/>
  <c r="P97" i="19"/>
  <c r="N84" i="18"/>
  <c r="I91" i="10"/>
  <c r="O84" i="10"/>
  <c r="M91" i="10"/>
  <c r="I84" i="10"/>
  <c r="P84" i="10"/>
  <c r="J91" i="10"/>
  <c r="N91" i="10"/>
  <c r="Q84" i="18"/>
  <c r="K84" i="20"/>
  <c r="K91" i="20"/>
  <c r="I84" i="21"/>
  <c r="N84" i="21"/>
  <c r="I91" i="21"/>
  <c r="Q84" i="21"/>
  <c r="J84" i="21"/>
  <c r="O84" i="22"/>
  <c r="L84" i="22"/>
  <c r="L84" i="21"/>
  <c r="M84" i="20"/>
  <c r="O91" i="20"/>
  <c r="P84" i="20"/>
  <c r="P90" i="19"/>
  <c r="L84" i="18"/>
  <c r="O84" i="18"/>
  <c r="J91" i="18"/>
  <c r="M84" i="18"/>
  <c r="F14" i="20"/>
  <c r="H13" i="20"/>
  <c r="H18" i="18"/>
  <c r="L84" i="20"/>
  <c r="Q84" i="24"/>
  <c r="J84" i="20"/>
  <c r="K91" i="10"/>
  <c r="M84" i="10"/>
  <c r="L91" i="10"/>
  <c r="K91" i="18"/>
  <c r="O84" i="20"/>
  <c r="K84" i="22"/>
  <c r="Q84" i="10"/>
  <c r="N84" i="10"/>
  <c r="J91" i="20"/>
  <c r="K84" i="10"/>
  <c r="L84" i="10"/>
  <c r="P84" i="24"/>
  <c r="R7" i="6"/>
  <c r="P8" i="6"/>
  <c r="M84" i="24"/>
  <c r="N84" i="20"/>
  <c r="I91" i="24"/>
  <c r="J91" i="24"/>
  <c r="P84" i="22"/>
  <c r="F15" i="10"/>
  <c r="H14" i="10"/>
  <c r="J84" i="10"/>
  <c r="P84" i="21"/>
  <c r="J84" i="22"/>
  <c r="M91" i="20"/>
  <c r="I91" i="20"/>
  <c r="N91" i="20"/>
  <c r="I84" i="20"/>
  <c r="Q84" i="20"/>
  <c r="L91" i="20"/>
  <c r="F15" i="19"/>
  <c r="H14" i="19"/>
  <c r="M97" i="19"/>
  <c r="K90" i="19"/>
  <c r="M90" i="19"/>
  <c r="L90" i="19"/>
  <c r="J90" i="19"/>
  <c r="O90" i="19"/>
  <c r="Q90" i="19"/>
  <c r="I97" i="19"/>
  <c r="N90" i="19"/>
  <c r="J97" i="19"/>
  <c r="K97" i="19"/>
  <c r="I90" i="19"/>
  <c r="K84" i="18"/>
  <c r="I84" i="18"/>
  <c r="P84" i="18"/>
  <c r="H13" i="24"/>
  <c r="F14" i="24"/>
  <c r="F15" i="23"/>
  <c r="H14" i="23"/>
  <c r="L87" i="23"/>
  <c r="J87" i="23"/>
  <c r="H15" i="22"/>
  <c r="O87" i="23"/>
  <c r="F16" i="21"/>
  <c r="H15" i="21"/>
  <c r="K87" i="23"/>
  <c r="Q87" i="23"/>
  <c r="L80" i="24"/>
  <c r="I80" i="24"/>
  <c r="B115" i="24"/>
  <c r="Q80" i="24"/>
  <c r="O80" i="24"/>
  <c r="L87" i="24"/>
  <c r="N87" i="23"/>
  <c r="M87" i="23"/>
  <c r="P87" i="23"/>
  <c r="I80" i="23"/>
  <c r="E111" i="23"/>
  <c r="E120" i="23"/>
  <c r="K80" i="21"/>
  <c r="Q87" i="22"/>
  <c r="J80" i="10"/>
  <c r="P87" i="18"/>
  <c r="I87" i="18"/>
  <c r="I87" i="21"/>
  <c r="I80" i="21"/>
  <c r="J80" i="21"/>
  <c r="L80" i="21"/>
  <c r="N87" i="21"/>
  <c r="O80" i="21"/>
  <c r="O87" i="21"/>
  <c r="M87" i="21"/>
  <c r="J87" i="21"/>
  <c r="Q80" i="21"/>
  <c r="N80" i="21"/>
  <c r="K87" i="21"/>
  <c r="Q87" i="21"/>
  <c r="M80" i="21"/>
  <c r="L87" i="21"/>
  <c r="Q80" i="22"/>
  <c r="I80" i="18"/>
  <c r="M80" i="18"/>
  <c r="J87" i="18"/>
  <c r="O80" i="18"/>
  <c r="O87" i="10"/>
  <c r="N80" i="10"/>
  <c r="K87" i="18"/>
  <c r="N80" i="22"/>
  <c r="I80" i="10"/>
  <c r="N80" i="24"/>
  <c r="O87" i="24"/>
  <c r="L80" i="18"/>
  <c r="J80" i="18"/>
  <c r="I87" i="10"/>
  <c r="H15" i="10"/>
  <c r="F16" i="10"/>
  <c r="R8" i="6"/>
  <c r="Q80" i="10"/>
  <c r="J87" i="24"/>
  <c r="K87" i="10"/>
  <c r="Q87" i="24"/>
  <c r="P80" i="10"/>
  <c r="O80" i="22"/>
  <c r="N87" i="10"/>
  <c r="P87" i="10"/>
  <c r="P80" i="24"/>
  <c r="M87" i="24"/>
  <c r="K87" i="24"/>
  <c r="M80" i="10"/>
  <c r="P80" i="18"/>
  <c r="M87" i="18"/>
  <c r="M87" i="10"/>
  <c r="Q87" i="10"/>
  <c r="L80" i="10"/>
  <c r="P87" i="24"/>
  <c r="H19" i="18"/>
  <c r="N87" i="18"/>
  <c r="P80" i="21"/>
  <c r="P87" i="21"/>
  <c r="L87" i="10"/>
  <c r="K80" i="24"/>
  <c r="K80" i="10"/>
  <c r="O80" i="10"/>
  <c r="J87" i="10"/>
  <c r="M80" i="24"/>
  <c r="N87" i="24"/>
  <c r="F15" i="20"/>
  <c r="H14" i="20"/>
  <c r="M87" i="22"/>
  <c r="L80" i="22"/>
  <c r="O87" i="22"/>
  <c r="K87" i="22"/>
  <c r="P80" i="22"/>
  <c r="P87" i="22"/>
  <c r="K80" i="22"/>
  <c r="J80" i="22"/>
  <c r="J87" i="22"/>
  <c r="L87" i="22"/>
  <c r="I87" i="22"/>
  <c r="N87" i="22"/>
  <c r="M80" i="22"/>
  <c r="I80" i="22"/>
  <c r="J87" i="20"/>
  <c r="O87" i="20"/>
  <c r="M87" i="20"/>
  <c r="P87" i="20"/>
  <c r="Q87" i="20"/>
  <c r="K87" i="20"/>
  <c r="N87" i="20"/>
  <c r="I80" i="20"/>
  <c r="I87" i="20"/>
  <c r="L87" i="20"/>
  <c r="M80" i="20"/>
  <c r="O80" i="20"/>
  <c r="P80" i="20"/>
  <c r="K80" i="20"/>
  <c r="L80" i="20"/>
  <c r="Q80" i="20"/>
  <c r="N80" i="20"/>
  <c r="J80" i="20"/>
  <c r="F16" i="19"/>
  <c r="H15" i="19"/>
  <c r="N86" i="19"/>
  <c r="L86" i="19"/>
  <c r="M86" i="19"/>
  <c r="P86" i="19"/>
  <c r="J86" i="19"/>
  <c r="O86" i="19"/>
  <c r="I86" i="19"/>
  <c r="I93" i="19"/>
  <c r="O93" i="19"/>
  <c r="K93" i="19"/>
  <c r="L93" i="19"/>
  <c r="N93" i="19"/>
  <c r="P93" i="19"/>
  <c r="M93" i="19"/>
  <c r="J93" i="19"/>
  <c r="Q93" i="19"/>
  <c r="Q86" i="19"/>
  <c r="K86" i="19"/>
  <c r="Q80" i="18"/>
  <c r="K80" i="18"/>
  <c r="L87" i="18"/>
  <c r="Q87" i="18"/>
  <c r="N80" i="18"/>
  <c r="O87" i="18"/>
  <c r="F15" i="24"/>
  <c r="H14" i="24"/>
  <c r="B123" i="24"/>
  <c r="C123" i="24"/>
  <c r="H15" i="23"/>
  <c r="B114" i="23"/>
  <c r="C114" i="23"/>
  <c r="H16" i="22"/>
  <c r="F17" i="22"/>
  <c r="B124" i="24"/>
  <c r="C124" i="24"/>
  <c r="B113" i="22"/>
  <c r="H16" i="21"/>
  <c r="F17" i="21"/>
  <c r="E123" i="23"/>
  <c r="B115" i="23"/>
  <c r="C115" i="23"/>
  <c r="B113" i="21"/>
  <c r="E120" i="24"/>
  <c r="B113" i="24"/>
  <c r="E111" i="24"/>
  <c r="B122" i="24"/>
  <c r="E122" i="24"/>
  <c r="B114" i="24"/>
  <c r="E122" i="23"/>
  <c r="B113" i="23"/>
  <c r="E124" i="23"/>
  <c r="E111" i="21"/>
  <c r="B114" i="21"/>
  <c r="E114" i="21"/>
  <c r="B114" i="22"/>
  <c r="B113" i="18"/>
  <c r="E111" i="18"/>
  <c r="B115" i="18"/>
  <c r="E115" i="18"/>
  <c r="B114" i="18"/>
  <c r="C114" i="18"/>
  <c r="B115" i="21"/>
  <c r="B124" i="21"/>
  <c r="E124" i="21"/>
  <c r="E111" i="22"/>
  <c r="B115" i="22"/>
  <c r="C115" i="22"/>
  <c r="B124" i="22"/>
  <c r="C124" i="22"/>
  <c r="B123" i="21"/>
  <c r="E123" i="21"/>
  <c r="B122" i="21"/>
  <c r="E122" i="21"/>
  <c r="E120" i="21"/>
  <c r="E120" i="18"/>
  <c r="B123" i="18"/>
  <c r="C123" i="18"/>
  <c r="H20" i="18"/>
  <c r="E120" i="22"/>
  <c r="H15" i="20"/>
  <c r="B113" i="10"/>
  <c r="B123" i="10"/>
  <c r="B115" i="10"/>
  <c r="B122" i="10"/>
  <c r="E111" i="10"/>
  <c r="B114" i="10"/>
  <c r="E120" i="10"/>
  <c r="B124" i="10"/>
  <c r="B122" i="18"/>
  <c r="C122" i="18"/>
  <c r="B122" i="22"/>
  <c r="C122" i="22"/>
  <c r="R9" i="6"/>
  <c r="B124" i="18"/>
  <c r="E124" i="18"/>
  <c r="H16" i="10"/>
  <c r="F17" i="10"/>
  <c r="E115" i="24"/>
  <c r="C115" i="24"/>
  <c r="B123" i="22"/>
  <c r="C123" i="22"/>
  <c r="E120" i="20"/>
  <c r="B114" i="20"/>
  <c r="B113" i="20"/>
  <c r="E111" i="20"/>
  <c r="B123" i="20"/>
  <c r="B124" i="20"/>
  <c r="B115" i="20"/>
  <c r="B122" i="20"/>
  <c r="H16" i="19"/>
  <c r="F17" i="19"/>
  <c r="B128" i="19"/>
  <c r="B121" i="19"/>
  <c r="B120" i="19"/>
  <c r="E117" i="19"/>
  <c r="B119" i="19"/>
  <c r="B129" i="19"/>
  <c r="B130" i="19"/>
  <c r="E126" i="19"/>
  <c r="E124" i="24"/>
  <c r="H15" i="24"/>
  <c r="F16" i="24"/>
  <c r="E123" i="24"/>
  <c r="E113" i="24"/>
  <c r="B125" i="24"/>
  <c r="X35" i="24"/>
  <c r="F17" i="23"/>
  <c r="H16" i="23"/>
  <c r="E114" i="23"/>
  <c r="E115" i="23"/>
  <c r="C122" i="23"/>
  <c r="B125" i="23"/>
  <c r="C113" i="23"/>
  <c r="H17" i="22"/>
  <c r="F18" i="22"/>
  <c r="C123" i="23"/>
  <c r="E113" i="22"/>
  <c r="C113" i="22"/>
  <c r="E115" i="22"/>
  <c r="C113" i="24"/>
  <c r="B116" i="24"/>
  <c r="X32" i="24"/>
  <c r="F18" i="21"/>
  <c r="H17" i="21"/>
  <c r="B116" i="23"/>
  <c r="X52" i="23"/>
  <c r="E113" i="23"/>
  <c r="X36" i="21"/>
  <c r="C122" i="21"/>
  <c r="C113" i="21"/>
  <c r="E113" i="21"/>
  <c r="C122" i="24"/>
  <c r="E114" i="24"/>
  <c r="C114" i="24"/>
  <c r="C124" i="23"/>
  <c r="C114" i="21"/>
  <c r="B116" i="21"/>
  <c r="C115" i="21"/>
  <c r="E114" i="22"/>
  <c r="C114" i="22"/>
  <c r="E113" i="18"/>
  <c r="C113" i="18"/>
  <c r="X31" i="10"/>
  <c r="C115" i="18"/>
  <c r="E123" i="18"/>
  <c r="B116" i="18"/>
  <c r="E114" i="18"/>
  <c r="E115" i="21"/>
  <c r="C123" i="21"/>
  <c r="C124" i="21"/>
  <c r="E123" i="22"/>
  <c r="E124" i="22"/>
  <c r="B125" i="22"/>
  <c r="X62" i="22"/>
  <c r="X61" i="22"/>
  <c r="B116" i="22"/>
  <c r="X57" i="22"/>
  <c r="E122" i="22"/>
  <c r="B125" i="21"/>
  <c r="X18" i="21"/>
  <c r="E122" i="18"/>
  <c r="C124" i="18"/>
  <c r="B125" i="18"/>
  <c r="X51" i="18"/>
  <c r="X38" i="24"/>
  <c r="C124" i="10"/>
  <c r="E124" i="10"/>
  <c r="X39" i="24"/>
  <c r="E114" i="10"/>
  <c r="C114" i="10"/>
  <c r="X36" i="24"/>
  <c r="E122" i="10"/>
  <c r="C122" i="10"/>
  <c r="B125" i="10"/>
  <c r="X52" i="18"/>
  <c r="R10" i="6"/>
  <c r="P11" i="6"/>
  <c r="E115" i="10"/>
  <c r="C115" i="10"/>
  <c r="H21" i="18"/>
  <c r="F18" i="10"/>
  <c r="H17" i="10"/>
  <c r="X30" i="23"/>
  <c r="C123" i="10"/>
  <c r="E123" i="10"/>
  <c r="H16" i="20"/>
  <c r="F17" i="20"/>
  <c r="X37" i="24"/>
  <c r="E113" i="10"/>
  <c r="C113" i="10"/>
  <c r="B116" i="10"/>
  <c r="E122" i="20"/>
  <c r="C122" i="20"/>
  <c r="B125" i="20"/>
  <c r="X57" i="20"/>
  <c r="E115" i="20"/>
  <c r="C115" i="20"/>
  <c r="E124" i="20"/>
  <c r="C124" i="20"/>
  <c r="E114" i="20"/>
  <c r="C114" i="20"/>
  <c r="C123" i="20"/>
  <c r="E123" i="20"/>
  <c r="E113" i="20"/>
  <c r="C113" i="20"/>
  <c r="B116" i="20"/>
  <c r="F18" i="19"/>
  <c r="H17" i="19"/>
  <c r="E129" i="19"/>
  <c r="C129" i="19"/>
  <c r="C130" i="19"/>
  <c r="E130" i="19"/>
  <c r="C119" i="19"/>
  <c r="E119" i="19"/>
  <c r="B122" i="19"/>
  <c r="X66" i="19"/>
  <c r="C120" i="19"/>
  <c r="E120" i="19"/>
  <c r="E121" i="19"/>
  <c r="C121" i="19"/>
  <c r="B131" i="19"/>
  <c r="E128" i="19"/>
  <c r="C128" i="19"/>
  <c r="X50" i="18"/>
  <c r="F17" i="24"/>
  <c r="H16" i="24"/>
  <c r="X30" i="24"/>
  <c r="X27" i="24"/>
  <c r="X22" i="24"/>
  <c r="X19" i="24"/>
  <c r="X21" i="24"/>
  <c r="X18" i="24"/>
  <c r="X15" i="24"/>
  <c r="X16" i="24"/>
  <c r="X50" i="24"/>
  <c r="X14" i="24"/>
  <c r="X12" i="24"/>
  <c r="X40" i="24"/>
  <c r="X41" i="24"/>
  <c r="X48" i="24"/>
  <c r="X11" i="24"/>
  <c r="X10" i="24"/>
  <c r="X53" i="24"/>
  <c r="X49" i="24"/>
  <c r="X47" i="24"/>
  <c r="X9" i="24"/>
  <c r="X45" i="24"/>
  <c r="X43" i="24"/>
  <c r="X52" i="24"/>
  <c r="X46" i="24"/>
  <c r="X29" i="23"/>
  <c r="X43" i="23"/>
  <c r="F18" i="23"/>
  <c r="H17" i="23"/>
  <c r="X24" i="23"/>
  <c r="X20" i="23"/>
  <c r="X23" i="23"/>
  <c r="X18" i="23"/>
  <c r="X15" i="23"/>
  <c r="X16" i="23"/>
  <c r="X44" i="23"/>
  <c r="X42" i="23"/>
  <c r="X33" i="23"/>
  <c r="X53" i="23"/>
  <c r="X11" i="23"/>
  <c r="X14" i="23"/>
  <c r="X40" i="23"/>
  <c r="X13" i="23"/>
  <c r="X31" i="23"/>
  <c r="X45" i="23"/>
  <c r="X38" i="23"/>
  <c r="X37" i="23"/>
  <c r="X49" i="23"/>
  <c r="X10" i="23"/>
  <c r="X46" i="23"/>
  <c r="X51" i="23"/>
  <c r="X9" i="23"/>
  <c r="F19" i="22"/>
  <c r="H18" i="22"/>
  <c r="X17" i="23"/>
  <c r="X35" i="23"/>
  <c r="X32" i="23"/>
  <c r="X51" i="24"/>
  <c r="X54" i="24"/>
  <c r="X44" i="24"/>
  <c r="X42" i="24"/>
  <c r="X46" i="22"/>
  <c r="X41" i="22"/>
  <c r="X43" i="22"/>
  <c r="X39" i="22"/>
  <c r="X34" i="22"/>
  <c r="X36" i="22"/>
  <c r="X35" i="22"/>
  <c r="X32" i="22"/>
  <c r="X30" i="22"/>
  <c r="X31" i="22"/>
  <c r="X24" i="22"/>
  <c r="X29" i="22"/>
  <c r="X28" i="22"/>
  <c r="X19" i="22"/>
  <c r="X22" i="22"/>
  <c r="X21" i="22"/>
  <c r="X18" i="22"/>
  <c r="X16" i="22"/>
  <c r="X17" i="22"/>
  <c r="X14" i="22"/>
  <c r="X13" i="22"/>
  <c r="X15" i="22"/>
  <c r="X9" i="22"/>
  <c r="X11" i="22"/>
  <c r="X10" i="22"/>
  <c r="F19" i="21"/>
  <c r="H18" i="21"/>
  <c r="X41" i="23"/>
  <c r="X47" i="23"/>
  <c r="X34" i="23"/>
  <c r="X39" i="23"/>
  <c r="X48" i="23"/>
  <c r="X36" i="23"/>
  <c r="X50" i="23"/>
  <c r="X54" i="23"/>
  <c r="X19" i="23"/>
  <c r="X68" i="21"/>
  <c r="X65" i="21"/>
  <c r="X66" i="21"/>
  <c r="X55" i="21"/>
  <c r="X54" i="21"/>
  <c r="X52" i="21"/>
  <c r="X48" i="21"/>
  <c r="X44" i="21"/>
  <c r="X43" i="21"/>
  <c r="X42" i="21"/>
  <c r="X41" i="21"/>
  <c r="X40" i="21"/>
  <c r="X39" i="21"/>
  <c r="X38" i="21"/>
  <c r="X37" i="21"/>
  <c r="X35" i="21"/>
  <c r="X32" i="21"/>
  <c r="X26" i="21"/>
  <c r="X27" i="21"/>
  <c r="X25" i="21"/>
  <c r="X23" i="21"/>
  <c r="X22" i="21"/>
  <c r="X15" i="21"/>
  <c r="X21" i="21"/>
  <c r="X19" i="21"/>
  <c r="X16" i="21"/>
  <c r="X14" i="21"/>
  <c r="X13" i="21"/>
  <c r="X12" i="21"/>
  <c r="X11" i="21"/>
  <c r="X10" i="21"/>
  <c r="X9" i="21"/>
  <c r="X29" i="21"/>
  <c r="X38" i="22"/>
  <c r="X77" i="20"/>
  <c r="X72" i="20"/>
  <c r="X74" i="20"/>
  <c r="X73" i="20"/>
  <c r="X79" i="20"/>
  <c r="X68" i="20"/>
  <c r="X71" i="20"/>
  <c r="X75" i="20"/>
  <c r="X76" i="20"/>
  <c r="X78" i="20"/>
  <c r="X52" i="20"/>
  <c r="X53" i="20"/>
  <c r="X48" i="20"/>
  <c r="X40" i="20"/>
  <c r="X43" i="20"/>
  <c r="X42" i="20"/>
  <c r="X29" i="20"/>
  <c r="X37" i="20"/>
  <c r="X32" i="20"/>
  <c r="X30" i="20"/>
  <c r="X27" i="20"/>
  <c r="X28" i="20"/>
  <c r="X25" i="20"/>
  <c r="X15" i="20"/>
  <c r="X23" i="20"/>
  <c r="X22" i="20"/>
  <c r="X21" i="20"/>
  <c r="X20" i="20"/>
  <c r="X18" i="20"/>
  <c r="X16" i="20"/>
  <c r="X14" i="20"/>
  <c r="X11" i="20"/>
  <c r="X10" i="20"/>
  <c r="X9" i="20"/>
  <c r="X81" i="19"/>
  <c r="X68" i="19"/>
  <c r="X64" i="19"/>
  <c r="X62" i="19"/>
  <c r="X63" i="19"/>
  <c r="X59" i="19"/>
  <c r="X60" i="19"/>
  <c r="X57" i="19"/>
  <c r="X54" i="19"/>
  <c r="X52" i="19"/>
  <c r="X50" i="19"/>
  <c r="X51" i="19"/>
  <c r="X42" i="19"/>
  <c r="X46" i="19"/>
  <c r="X45" i="19"/>
  <c r="X44" i="19"/>
  <c r="X37" i="19"/>
  <c r="X41" i="19"/>
  <c r="X40" i="19"/>
  <c r="X39" i="19"/>
  <c r="X33" i="19"/>
  <c r="X22" i="19"/>
  <c r="X31" i="19"/>
  <c r="X30" i="19"/>
  <c r="X29" i="19"/>
  <c r="X28" i="19"/>
  <c r="X24" i="19"/>
  <c r="X23" i="19"/>
  <c r="X18" i="19"/>
  <c r="X21" i="19"/>
  <c r="X20" i="19"/>
  <c r="X16" i="19"/>
  <c r="X17" i="19"/>
  <c r="X15" i="19"/>
  <c r="X13" i="19"/>
  <c r="X14" i="19"/>
  <c r="X9" i="19"/>
  <c r="X11" i="19"/>
  <c r="X10" i="19"/>
  <c r="X82" i="19"/>
  <c r="X84" i="19"/>
  <c r="X83" i="19"/>
  <c r="X65" i="19"/>
  <c r="X37" i="18"/>
  <c r="X35" i="18"/>
  <c r="X33" i="18"/>
  <c r="X31" i="18"/>
  <c r="X29" i="18"/>
  <c r="X28" i="18"/>
  <c r="X25" i="18"/>
  <c r="X23" i="18"/>
  <c r="X17" i="18"/>
  <c r="X20" i="18"/>
  <c r="X19" i="18"/>
  <c r="X18" i="18"/>
  <c r="X16" i="18"/>
  <c r="X15" i="18"/>
  <c r="X12" i="18"/>
  <c r="X13" i="18"/>
  <c r="X11" i="18"/>
  <c r="X9" i="18"/>
  <c r="X52" i="10"/>
  <c r="X43" i="10"/>
  <c r="X45" i="10"/>
  <c r="X44" i="10"/>
  <c r="X41" i="10"/>
  <c r="X39" i="10"/>
  <c r="X40" i="10"/>
  <c r="X34" i="10"/>
  <c r="X33" i="10"/>
  <c r="X30" i="10"/>
  <c r="X29" i="10"/>
  <c r="X23" i="10"/>
  <c r="X27" i="10"/>
  <c r="X22" i="10"/>
  <c r="X24" i="10"/>
  <c r="X21" i="10"/>
  <c r="X14" i="10"/>
  <c r="X15" i="10"/>
  <c r="X13" i="10"/>
  <c r="X16" i="10"/>
  <c r="X12" i="10"/>
  <c r="X11" i="10"/>
  <c r="X9" i="10"/>
  <c r="X10" i="10"/>
  <c r="X44" i="20"/>
  <c r="X27" i="18"/>
  <c r="X40" i="18"/>
  <c r="X53" i="18"/>
  <c r="X21" i="18"/>
  <c r="X54" i="18"/>
  <c r="X17" i="10"/>
  <c r="X60" i="22"/>
  <c r="F18" i="20"/>
  <c r="H17" i="20"/>
  <c r="H18" i="10"/>
  <c r="F19" i="10"/>
  <c r="R11" i="6"/>
  <c r="H22" i="18"/>
  <c r="F19" i="19"/>
  <c r="H18" i="19"/>
  <c r="H17" i="24"/>
  <c r="H18" i="23"/>
  <c r="F19" i="23"/>
  <c r="H19" i="22"/>
  <c r="F20" i="22"/>
  <c r="H19" i="21"/>
  <c r="F20" i="21"/>
  <c r="H18" i="20"/>
  <c r="F19" i="20"/>
  <c r="R12" i="6"/>
  <c r="H21" i="6"/>
  <c r="P13" i="6"/>
  <c r="H23" i="18"/>
  <c r="H19" i="10"/>
  <c r="F20" i="10"/>
  <c r="F20" i="19"/>
  <c r="H19" i="19"/>
  <c r="H18" i="24"/>
  <c r="F19" i="24"/>
  <c r="H19" i="23"/>
  <c r="F20" i="23"/>
  <c r="F21" i="22"/>
  <c r="H20" i="22"/>
  <c r="F21" i="21"/>
  <c r="H20" i="21"/>
  <c r="F21" i="10"/>
  <c r="H20" i="10"/>
  <c r="F20" i="20"/>
  <c r="H19" i="20"/>
  <c r="H24" i="18"/>
  <c r="P14" i="6"/>
  <c r="R13" i="6"/>
  <c r="H23" i="6"/>
  <c r="H20" i="19"/>
  <c r="F21" i="19"/>
  <c r="F20" i="24"/>
  <c r="H19" i="24"/>
  <c r="F21" i="23"/>
  <c r="H20" i="23"/>
  <c r="F22" i="22"/>
  <c r="H21" i="22"/>
  <c r="F22" i="21"/>
  <c r="H21" i="21"/>
  <c r="H25" i="18"/>
  <c r="P15" i="6"/>
  <c r="R14" i="6"/>
  <c r="H20" i="20"/>
  <c r="F21" i="20"/>
  <c r="F22" i="10"/>
  <c r="H21" i="10"/>
  <c r="H21" i="19"/>
  <c r="F22" i="19"/>
  <c r="F21" i="24"/>
  <c r="H20" i="24"/>
  <c r="F22" i="23"/>
  <c r="H21" i="23"/>
  <c r="F23" i="22"/>
  <c r="H22" i="22"/>
  <c r="H22" i="21"/>
  <c r="F23" i="21"/>
  <c r="H38" i="6"/>
  <c r="H24" i="6"/>
  <c r="H22" i="10"/>
  <c r="F23" i="10"/>
  <c r="H21" i="20"/>
  <c r="F22" i="20"/>
  <c r="R15" i="6"/>
  <c r="H26" i="18"/>
  <c r="F23" i="19"/>
  <c r="H22" i="19"/>
  <c r="F22" i="24"/>
  <c r="H21" i="24"/>
  <c r="F23" i="23"/>
  <c r="H22" i="23"/>
  <c r="F24" i="22"/>
  <c r="H23" i="22"/>
  <c r="F24" i="21"/>
  <c r="H23" i="21"/>
  <c r="H41" i="6"/>
  <c r="H8" i="6"/>
  <c r="F23" i="20"/>
  <c r="H22" i="20"/>
  <c r="H27" i="18"/>
  <c r="H23" i="10"/>
  <c r="F24" i="10"/>
  <c r="R16" i="6"/>
  <c r="P17" i="6"/>
  <c r="H23" i="19"/>
  <c r="F24" i="19"/>
  <c r="H22" i="24"/>
  <c r="F23" i="24"/>
  <c r="H23" i="23"/>
  <c r="F25" i="22"/>
  <c r="H24" i="22"/>
  <c r="H24" i="21"/>
  <c r="F25" i="21"/>
  <c r="H23" i="20"/>
  <c r="F24" i="20"/>
  <c r="R17" i="6"/>
  <c r="H24" i="10"/>
  <c r="F25" i="10"/>
  <c r="H28" i="18"/>
  <c r="F25" i="19"/>
  <c r="H24" i="19"/>
  <c r="F24" i="24"/>
  <c r="H23" i="24"/>
  <c r="H24" i="23"/>
  <c r="H25" i="22"/>
  <c r="F26" i="22"/>
  <c r="F26" i="21"/>
  <c r="H25" i="21"/>
  <c r="H22" i="6"/>
  <c r="H10" i="6"/>
  <c r="H29" i="18"/>
  <c r="F26" i="10"/>
  <c r="H25" i="10"/>
  <c r="F25" i="20"/>
  <c r="H24" i="20"/>
  <c r="R18" i="6"/>
  <c r="H25" i="19"/>
  <c r="F26" i="19"/>
  <c r="H24" i="24"/>
  <c r="F25" i="24"/>
  <c r="H25" i="23"/>
  <c r="H26" i="22"/>
  <c r="F27" i="22"/>
  <c r="H26" i="21"/>
  <c r="F27" i="21"/>
  <c r="H42" i="6"/>
  <c r="H11" i="6"/>
  <c r="H30" i="18"/>
  <c r="H25" i="20"/>
  <c r="F26" i="20"/>
  <c r="H26" i="10"/>
  <c r="F27" i="10"/>
  <c r="R19" i="6"/>
  <c r="F27" i="19"/>
  <c r="H26" i="19"/>
  <c r="H25" i="24"/>
  <c r="F26" i="24"/>
  <c r="H26" i="23"/>
  <c r="H27" i="22"/>
  <c r="F28" i="22"/>
  <c r="H27" i="21"/>
  <c r="H9" i="6"/>
  <c r="H12" i="6"/>
  <c r="R20" i="6"/>
  <c r="H27" i="10"/>
  <c r="F28" i="10"/>
  <c r="H31" i="18"/>
  <c r="H26" i="20"/>
  <c r="F28" i="19"/>
  <c r="H27" i="19"/>
  <c r="H26" i="24"/>
  <c r="F27" i="24"/>
  <c r="F29" i="22"/>
  <c r="H28" i="22"/>
  <c r="H28" i="21"/>
  <c r="F29" i="21"/>
  <c r="H40" i="6"/>
  <c r="H13" i="6"/>
  <c r="F28" i="20"/>
  <c r="H27" i="20"/>
  <c r="R21" i="6"/>
  <c r="H28" i="10"/>
  <c r="F29" i="10"/>
  <c r="H32" i="18"/>
  <c r="H28" i="19"/>
  <c r="H27" i="24"/>
  <c r="H29" i="22"/>
  <c r="H29" i="21"/>
  <c r="F30" i="21"/>
  <c r="H20" i="6"/>
  <c r="H25" i="6"/>
  <c r="F30" i="10"/>
  <c r="H29" i="10"/>
  <c r="H33" i="18"/>
  <c r="H28" i="20"/>
  <c r="F29" i="20"/>
  <c r="H30" i="6"/>
  <c r="F30" i="19"/>
  <c r="H29" i="19"/>
  <c r="H28" i="24"/>
  <c r="F31" i="22"/>
  <c r="H30" i="22"/>
  <c r="H30" i="21"/>
  <c r="F31" i="21"/>
  <c r="H34" i="18"/>
  <c r="H37" i="6"/>
  <c r="H30" i="10"/>
  <c r="F31" i="10"/>
  <c r="F30" i="20"/>
  <c r="H29" i="20"/>
  <c r="H30" i="19"/>
  <c r="F31" i="19"/>
  <c r="H29" i="24"/>
  <c r="F32" i="22"/>
  <c r="H31" i="22"/>
  <c r="F32" i="21"/>
  <c r="H31" i="21"/>
  <c r="H35" i="18"/>
  <c r="H30" i="20"/>
  <c r="F31" i="20"/>
  <c r="H31" i="10"/>
  <c r="F32" i="10"/>
  <c r="F32" i="19"/>
  <c r="H31" i="19"/>
  <c r="H30" i="24"/>
  <c r="F31" i="24"/>
  <c r="F33" i="22"/>
  <c r="H32" i="22"/>
  <c r="H32" i="21"/>
  <c r="F33" i="21"/>
  <c r="H32" i="10"/>
  <c r="F33" i="10"/>
  <c r="F32" i="20"/>
  <c r="H31" i="20"/>
  <c r="H36" i="18"/>
  <c r="H32" i="19"/>
  <c r="F33" i="19"/>
  <c r="F32" i="24"/>
  <c r="H31" i="24"/>
  <c r="H33" i="22"/>
  <c r="F34" i="22"/>
  <c r="H33" i="21"/>
  <c r="F34" i="21"/>
  <c r="H32" i="20"/>
  <c r="F33" i="20"/>
  <c r="H37" i="18"/>
  <c r="H33" i="10"/>
  <c r="F34" i="19"/>
  <c r="H33" i="19"/>
  <c r="H32" i="24"/>
  <c r="F35" i="22"/>
  <c r="H34" i="22"/>
  <c r="F35" i="21"/>
  <c r="H34" i="21"/>
  <c r="F35" i="10"/>
  <c r="H34" i="10"/>
  <c r="H38" i="18"/>
  <c r="F34" i="20"/>
  <c r="H33" i="20"/>
  <c r="F35" i="19"/>
  <c r="H34" i="19"/>
  <c r="H33" i="24"/>
  <c r="F34" i="24"/>
  <c r="F36" i="22"/>
  <c r="H35" i="22"/>
  <c r="H35" i="21"/>
  <c r="F36" i="21"/>
  <c r="F35" i="20"/>
  <c r="H34" i="20"/>
  <c r="H35" i="10"/>
  <c r="F36" i="10"/>
  <c r="H39" i="18"/>
  <c r="F36" i="19"/>
  <c r="H35" i="19"/>
  <c r="H34" i="24"/>
  <c r="F35" i="24"/>
  <c r="F37" i="22"/>
  <c r="H36" i="22"/>
  <c r="F37" i="21"/>
  <c r="H36" i="21"/>
  <c r="F37" i="10"/>
  <c r="H36" i="10"/>
  <c r="H40" i="18"/>
  <c r="H35" i="20"/>
  <c r="F36" i="20"/>
  <c r="H36" i="19"/>
  <c r="F37" i="19"/>
  <c r="H35" i="24"/>
  <c r="F38" i="22"/>
  <c r="H37" i="22"/>
  <c r="H37" i="21"/>
  <c r="F38" i="21"/>
  <c r="H41" i="18"/>
  <c r="F38" i="10"/>
  <c r="H37" i="10"/>
  <c r="F37" i="20"/>
  <c r="H36" i="20"/>
  <c r="H37" i="19"/>
  <c r="F38" i="19"/>
  <c r="H36" i="24"/>
  <c r="F37" i="24"/>
  <c r="H38" i="22"/>
  <c r="F39" i="22"/>
  <c r="F39" i="21"/>
  <c r="H38" i="21"/>
  <c r="H42" i="18"/>
  <c r="H38" i="10"/>
  <c r="F39" i="10"/>
  <c r="F38" i="20"/>
  <c r="H37" i="20"/>
  <c r="F39" i="19"/>
  <c r="H38" i="19"/>
  <c r="H37" i="24"/>
  <c r="H39" i="22"/>
  <c r="F40" i="22"/>
  <c r="H39" i="21"/>
  <c r="F40" i="21"/>
  <c r="F40" i="10"/>
  <c r="H39" i="10"/>
  <c r="F39" i="20"/>
  <c r="H38" i="20"/>
  <c r="H43" i="18"/>
  <c r="F40" i="19"/>
  <c r="H39" i="19"/>
  <c r="H38" i="24"/>
  <c r="F39" i="24"/>
  <c r="F40" i="24"/>
  <c r="F41" i="24"/>
  <c r="F42" i="24"/>
  <c r="F43" i="24"/>
  <c r="F44" i="24"/>
  <c r="H40" i="22"/>
  <c r="F41" i="22"/>
  <c r="F41" i="21"/>
  <c r="H40" i="21"/>
  <c r="H44" i="18"/>
  <c r="H40" i="10"/>
  <c r="F41" i="10"/>
  <c r="H39" i="20"/>
  <c r="F40" i="20"/>
  <c r="F41" i="19"/>
  <c r="H40" i="19"/>
  <c r="H41" i="22"/>
  <c r="F42" i="22"/>
  <c r="F42" i="21"/>
  <c r="H41" i="21"/>
  <c r="H45" i="18"/>
  <c r="H40" i="20"/>
  <c r="F45" i="24"/>
  <c r="H41" i="10"/>
  <c r="F42" i="10"/>
  <c r="F42" i="19"/>
  <c r="H41" i="19"/>
  <c r="H42" i="22"/>
  <c r="F43" i="22"/>
  <c r="H42" i="21"/>
  <c r="F43" i="21"/>
  <c r="F46" i="24"/>
  <c r="F42" i="20"/>
  <c r="H41" i="20"/>
  <c r="H46" i="18"/>
  <c r="H42" i="10"/>
  <c r="F43" i="19"/>
  <c r="H42" i="19"/>
  <c r="F44" i="22"/>
  <c r="H43" i="22"/>
  <c r="F44" i="21"/>
  <c r="H43" i="21"/>
  <c r="F44" i="10"/>
  <c r="H43" i="10"/>
  <c r="H42" i="20"/>
  <c r="F43" i="20"/>
  <c r="F47" i="24"/>
  <c r="H47" i="18"/>
  <c r="F44" i="19"/>
  <c r="H43" i="19"/>
  <c r="F45" i="22"/>
  <c r="H44" i="22"/>
  <c r="F45" i="21"/>
  <c r="H44" i="21"/>
  <c r="F48" i="24"/>
  <c r="H43" i="20"/>
  <c r="F44" i="20"/>
  <c r="H48" i="18"/>
  <c r="H44" i="10"/>
  <c r="F45" i="19"/>
  <c r="H44" i="19"/>
  <c r="F46" i="22"/>
  <c r="H45" i="22"/>
  <c r="F46" i="21"/>
  <c r="H45" i="21"/>
  <c r="H45" i="10"/>
  <c r="F49" i="24"/>
  <c r="F45" i="20"/>
  <c r="H44" i="20"/>
  <c r="H49" i="18"/>
  <c r="H45" i="19"/>
  <c r="F46" i="19"/>
  <c r="H46" i="22"/>
  <c r="H46" i="21"/>
  <c r="F47" i="21"/>
  <c r="H45" i="20"/>
  <c r="F46" i="20"/>
  <c r="H50" i="18"/>
  <c r="F50" i="24"/>
  <c r="H46" i="10"/>
  <c r="F47" i="19"/>
  <c r="H46" i="19"/>
  <c r="F48" i="22"/>
  <c r="H47" i="22"/>
  <c r="H47" i="21"/>
  <c r="H51" i="18"/>
  <c r="F51" i="24"/>
  <c r="H46" i="20"/>
  <c r="F47" i="20"/>
  <c r="H47" i="19"/>
  <c r="F48" i="19"/>
  <c r="F49" i="22"/>
  <c r="H48" i="22"/>
  <c r="H48" i="21"/>
  <c r="F49" i="21"/>
  <c r="H52" i="18"/>
  <c r="F48" i="20"/>
  <c r="H47" i="20"/>
  <c r="F52" i="24"/>
  <c r="H48" i="19"/>
  <c r="F49" i="19"/>
  <c r="H49" i="22"/>
  <c r="F50" i="22"/>
  <c r="F50" i="21"/>
  <c r="H49" i="21"/>
  <c r="H48" i="20"/>
  <c r="F49" i="20"/>
  <c r="F53" i="24"/>
  <c r="H53" i="18"/>
  <c r="H49" i="19"/>
  <c r="F50" i="19"/>
  <c r="F51" i="22"/>
  <c r="H50" i="22"/>
  <c r="H50" i="21"/>
  <c r="F51" i="21"/>
  <c r="H54" i="18"/>
  <c r="F55" i="18"/>
  <c r="F54" i="24"/>
  <c r="H49" i="20"/>
  <c r="F50" i="20"/>
  <c r="H50" i="19"/>
  <c r="F51" i="19"/>
  <c r="F52" i="22"/>
  <c r="H51" i="22"/>
  <c r="H51" i="21"/>
  <c r="F52" i="21"/>
  <c r="F56" i="18"/>
  <c r="H55" i="18"/>
  <c r="F55" i="24"/>
  <c r="H50" i="20"/>
  <c r="F51" i="20"/>
  <c r="F52" i="19"/>
  <c r="H51" i="19"/>
  <c r="H52" i="22"/>
  <c r="F53" i="22"/>
  <c r="H52" i="21"/>
  <c r="F53" i="21"/>
  <c r="F56" i="24"/>
  <c r="F57" i="18"/>
  <c r="H56" i="18"/>
  <c r="F52" i="20"/>
  <c r="H51" i="20"/>
  <c r="F53" i="19"/>
  <c r="H52" i="19"/>
  <c r="H53" i="22"/>
  <c r="F54" i="21"/>
  <c r="H53" i="21"/>
  <c r="F53" i="20"/>
  <c r="H52" i="20"/>
  <c r="F58" i="18"/>
  <c r="H57" i="18"/>
  <c r="F57" i="24"/>
  <c r="H53" i="19"/>
  <c r="F54" i="19"/>
  <c r="H54" i="22"/>
  <c r="F55" i="22"/>
  <c r="F55" i="21"/>
  <c r="H54" i="21"/>
  <c r="F54" i="20"/>
  <c r="H53" i="20"/>
  <c r="F58" i="24"/>
  <c r="H58" i="18"/>
  <c r="F59" i="18"/>
  <c r="F55" i="19"/>
  <c r="H54" i="19"/>
  <c r="H55" i="22"/>
  <c r="F56" i="22"/>
  <c r="F56" i="21"/>
  <c r="H55" i="21"/>
  <c r="F55" i="20"/>
  <c r="H54" i="20"/>
  <c r="H59" i="18"/>
  <c r="F60" i="18"/>
  <c r="F59" i="24"/>
  <c r="H55" i="19"/>
  <c r="H56" i="22"/>
  <c r="F57" i="22"/>
  <c r="F57" i="21"/>
  <c r="H56" i="21"/>
  <c r="F56" i="20"/>
  <c r="H55" i="20"/>
  <c r="F60" i="24"/>
  <c r="H60" i="18"/>
  <c r="F61" i="18"/>
  <c r="H56" i="19"/>
  <c r="F57" i="19"/>
  <c r="H57" i="22"/>
  <c r="F58" i="22"/>
  <c r="H57" i="21"/>
  <c r="H61" i="18"/>
  <c r="F62" i="18"/>
  <c r="H56" i="20"/>
  <c r="F61" i="24"/>
  <c r="H57" i="19"/>
  <c r="F58" i="19"/>
  <c r="H58" i="22"/>
  <c r="H58" i="21"/>
  <c r="F59" i="21"/>
  <c r="F62" i="24"/>
  <c r="H57" i="20"/>
  <c r="F58" i="20"/>
  <c r="H62" i="18"/>
  <c r="F63" i="18"/>
  <c r="H58" i="19"/>
  <c r="F59" i="19"/>
  <c r="F60" i="22"/>
  <c r="H59" i="22"/>
  <c r="H59" i="21"/>
  <c r="H63" i="18"/>
  <c r="F64" i="18"/>
  <c r="F63" i="24"/>
  <c r="F59" i="20"/>
  <c r="H58" i="20"/>
  <c r="F60" i="19"/>
  <c r="H59" i="19"/>
  <c r="H60" i="22"/>
  <c r="F61" i="21"/>
  <c r="H60" i="21"/>
  <c r="F64" i="24"/>
  <c r="F60" i="20"/>
  <c r="H59" i="20"/>
  <c r="F65" i="18"/>
  <c r="H64" i="18"/>
  <c r="F61" i="19"/>
  <c r="H60" i="19"/>
  <c r="H61" i="21"/>
  <c r="F61" i="20"/>
  <c r="H60" i="20"/>
  <c r="H65" i="18"/>
  <c r="F66" i="18"/>
  <c r="F65" i="24"/>
  <c r="F62" i="19"/>
  <c r="H61" i="19"/>
  <c r="H66" i="18"/>
  <c r="F67" i="18"/>
  <c r="H61" i="20"/>
  <c r="F62" i="20"/>
  <c r="F66" i="24"/>
  <c r="F63" i="19"/>
  <c r="H62" i="19"/>
  <c r="F68" i="18"/>
  <c r="H67" i="18"/>
  <c r="F67" i="24"/>
  <c r="H62" i="20"/>
  <c r="F63" i="20"/>
  <c r="F64" i="19"/>
  <c r="H63" i="19"/>
  <c r="F69" i="18"/>
  <c r="H68" i="18"/>
  <c r="H63" i="20"/>
  <c r="F68" i="24"/>
  <c r="F65" i="19"/>
  <c r="H64" i="19"/>
  <c r="H69" i="18"/>
  <c r="F70" i="18"/>
  <c r="F69" i="24"/>
  <c r="H64" i="20"/>
  <c r="F65" i="20"/>
  <c r="H65" i="19"/>
  <c r="F66" i="19"/>
  <c r="F70" i="24"/>
  <c r="H70" i="18"/>
  <c r="F71" i="18"/>
  <c r="H65" i="20"/>
  <c r="F66" i="20"/>
  <c r="H66" i="19"/>
  <c r="F67" i="19"/>
  <c r="F72" i="18"/>
  <c r="H71" i="18"/>
  <c r="F67" i="20"/>
  <c r="H66" i="20"/>
  <c r="F71" i="24"/>
  <c r="H67" i="19"/>
  <c r="F68" i="19"/>
  <c r="F68" i="20"/>
  <c r="F69" i="20"/>
  <c r="H69" i="20"/>
  <c r="H67" i="20"/>
  <c r="F72" i="24"/>
  <c r="H72" i="18"/>
  <c r="F73" i="18"/>
  <c r="H68" i="19"/>
  <c r="F69" i="19"/>
  <c r="H68" i="20"/>
  <c r="F73" i="24"/>
  <c r="H73" i="18"/>
  <c r="F74" i="18"/>
  <c r="H69" i="19"/>
  <c r="F70" i="19"/>
  <c r="F70" i="20"/>
  <c r="H74" i="18"/>
  <c r="F75" i="18"/>
  <c r="F74" i="24"/>
  <c r="F71" i="19"/>
  <c r="H70" i="19"/>
  <c r="F76" i="18"/>
  <c r="H75" i="18"/>
  <c r="F75" i="24"/>
  <c r="H70" i="20"/>
  <c r="F71" i="20"/>
  <c r="F72" i="19"/>
  <c r="H71" i="19"/>
  <c r="F76" i="24"/>
  <c r="F72" i="20"/>
  <c r="H71" i="20"/>
  <c r="F77" i="18"/>
  <c r="H76" i="18"/>
  <c r="H72" i="19"/>
  <c r="F73" i="19"/>
  <c r="H77" i="18"/>
  <c r="F78" i="18"/>
  <c r="H78" i="18"/>
  <c r="F77" i="24"/>
  <c r="F73" i="20"/>
  <c r="H72" i="20"/>
  <c r="H73" i="19"/>
  <c r="F74" i="19"/>
  <c r="H73" i="20"/>
  <c r="F74" i="20"/>
  <c r="F78" i="24"/>
  <c r="F75" i="19"/>
  <c r="H74" i="19"/>
  <c r="H75" i="19"/>
  <c r="H74" i="20"/>
  <c r="F75" i="20"/>
  <c r="H76" i="19"/>
  <c r="F77" i="19"/>
  <c r="F76" i="20"/>
  <c r="H75" i="20"/>
  <c r="F78" i="19"/>
  <c r="H77" i="19"/>
  <c r="F77" i="20"/>
  <c r="H76" i="20"/>
  <c r="H78" i="19"/>
  <c r="F79" i="19"/>
  <c r="F78" i="20"/>
  <c r="H78" i="20"/>
  <c r="H77" i="20"/>
  <c r="F80" i="19"/>
  <c r="H79" i="19"/>
  <c r="H80" i="19"/>
  <c r="F81" i="19"/>
  <c r="H81" i="19"/>
  <c r="F82" i="19"/>
  <c r="F83" i="19"/>
  <c r="H82" i="19"/>
  <c r="H83" i="19"/>
  <c r="F84" i="19"/>
  <c r="H84" i="19"/>
</calcChain>
</file>

<file path=xl/sharedStrings.xml><?xml version="1.0" encoding="utf-8"?>
<sst xmlns="http://schemas.openxmlformats.org/spreadsheetml/2006/main" count="1381" uniqueCount="557">
  <si>
    <t>Ivanhoe Robins Junior AC</t>
  </si>
  <si>
    <t>Race Number</t>
  </si>
  <si>
    <t>Finishing Order</t>
  </si>
  <si>
    <t>Time (Mins)</t>
  </si>
  <si>
    <t>Time (secs)</t>
  </si>
  <si>
    <t xml:space="preserve">Time </t>
  </si>
  <si>
    <t>Ivanhoe Challenge Entries 2016</t>
  </si>
  <si>
    <t>Start time</t>
  </si>
  <si>
    <t>10.30am</t>
  </si>
  <si>
    <t>Race 1</t>
  </si>
  <si>
    <t>3,600 metres</t>
  </si>
  <si>
    <t xml:space="preserve"> </t>
  </si>
  <si>
    <t>Year 9-10 Girls</t>
  </si>
  <si>
    <t>Position</t>
  </si>
  <si>
    <t>Race number</t>
  </si>
  <si>
    <t>Name</t>
  </si>
  <si>
    <t>School Year</t>
  </si>
  <si>
    <t>Club/ School Team</t>
  </si>
  <si>
    <t>Finish order</t>
  </si>
  <si>
    <t>Rosie Weselby</t>
  </si>
  <si>
    <t>Wreake &amp; Soar Valley</t>
  </si>
  <si>
    <t>Hannah Stewart</t>
  </si>
  <si>
    <t>Market Harboro AC</t>
  </si>
  <si>
    <t>Rosie Low</t>
  </si>
  <si>
    <t>Saffron AC</t>
  </si>
  <si>
    <t>Peta Jarvis</t>
  </si>
  <si>
    <t>ENTRY ON DAY</t>
  </si>
  <si>
    <t>Amicia Collett</t>
  </si>
  <si>
    <t>Nuneaton Harriers</t>
  </si>
  <si>
    <t>Sarah Fowles</t>
  </si>
  <si>
    <t xml:space="preserve">Ivanhoe Robins </t>
  </si>
  <si>
    <t>DNS</t>
  </si>
  <si>
    <t>Mia Rawlings</t>
  </si>
  <si>
    <t>Derby Triathlon</t>
  </si>
  <si>
    <t>Isobel Armstrong</t>
  </si>
  <si>
    <t>Year 9-10 Boys</t>
  </si>
  <si>
    <t>Hayden Greaves</t>
  </si>
  <si>
    <t>4 Life Tri</t>
  </si>
  <si>
    <t>Adam Bowley</t>
  </si>
  <si>
    <t>Charnwood</t>
  </si>
  <si>
    <t>Ethan Tebbutt</t>
  </si>
  <si>
    <t>Twycross House</t>
  </si>
  <si>
    <t>Josh Orme-Herbert</t>
  </si>
  <si>
    <t>Johnathan Harrison</t>
  </si>
  <si>
    <t>Luke Burgess</t>
  </si>
  <si>
    <t>Hinckley RC</t>
  </si>
  <si>
    <t>Year 11 and Over Girls</t>
  </si>
  <si>
    <t>Elizabeth Mulvaney</t>
  </si>
  <si>
    <t>Beacon Hill Striders</t>
  </si>
  <si>
    <t>Ellie Armstrong</t>
  </si>
  <si>
    <t>Leics Coritanians</t>
  </si>
  <si>
    <t>Year 11 and Over Boys</t>
  </si>
  <si>
    <t>Archie Banks</t>
  </si>
  <si>
    <t>Josh Phillips</t>
  </si>
  <si>
    <t>Luke Berryman</t>
  </si>
  <si>
    <t>Edward Thomas</t>
  </si>
  <si>
    <t>Alfie Lowe</t>
  </si>
  <si>
    <t>Euan Tebbutt</t>
  </si>
  <si>
    <t>Ivanhoe Challenge - Results 2016</t>
  </si>
  <si>
    <t>11.05am</t>
  </si>
  <si>
    <t>Race 2 - Year 1 and 2 Boys</t>
  </si>
  <si>
    <t>1,000 metres</t>
  </si>
  <si>
    <t>PARTICIPANTS LISTING</t>
  </si>
  <si>
    <t>St John the Baptist</t>
  </si>
  <si>
    <t>Orchard Primary</t>
  </si>
  <si>
    <t>St Peter's Market Bosworth</t>
  </si>
  <si>
    <t>Mercenfeld</t>
  </si>
  <si>
    <t>St Mary's Bitteswell</t>
  </si>
  <si>
    <t>Elizabeth Woodville</t>
  </si>
  <si>
    <t>Others - non teams</t>
  </si>
  <si>
    <t>Check</t>
  </si>
  <si>
    <t>Adam Morrison</t>
  </si>
  <si>
    <t>Finlay Day</t>
  </si>
  <si>
    <t>Harry Smith</t>
  </si>
  <si>
    <t>R</t>
  </si>
  <si>
    <t>Sebastien Tomkins</t>
  </si>
  <si>
    <t>St Margaret's Stoke Golding</t>
  </si>
  <si>
    <t>Archie Mitchell</t>
  </si>
  <si>
    <t>Kingway Primary</t>
  </si>
  <si>
    <t>Jenson Worth</t>
  </si>
  <si>
    <t>Gabriel Garris-Haussels</t>
  </si>
  <si>
    <t>Willesley</t>
  </si>
  <si>
    <t>Freddie Richardson</t>
  </si>
  <si>
    <t>Snarestone Primary</t>
  </si>
  <si>
    <t>Michael Richardson</t>
  </si>
  <si>
    <t>William Gray</t>
  </si>
  <si>
    <t>Griffydam</t>
  </si>
  <si>
    <t>Luca Straw</t>
  </si>
  <si>
    <t>Harry Wideman</t>
  </si>
  <si>
    <t>Tymon Mitura</t>
  </si>
  <si>
    <t>Douglas Perkins</t>
  </si>
  <si>
    <t>Noah Jepson</t>
  </si>
  <si>
    <t>Ethan Smith</t>
  </si>
  <si>
    <t>George Cunningham</t>
  </si>
  <si>
    <t>Huey Bryan</t>
  </si>
  <si>
    <t>Blaby Stokes</t>
  </si>
  <si>
    <t>Finley Weston</t>
  </si>
  <si>
    <t>Archie Cumberlidge</t>
  </si>
  <si>
    <t>Dunton Bassett</t>
  </si>
  <si>
    <t>Daniel Brockhurst</t>
  </si>
  <si>
    <t>Harry Wainwright</t>
  </si>
  <si>
    <t>Will Catley</t>
  </si>
  <si>
    <t>Louis Catley</t>
  </si>
  <si>
    <t>Thomas Oxby</t>
  </si>
  <si>
    <t>Jack Bosanquet</t>
  </si>
  <si>
    <t>Jack Flamson</t>
  </si>
  <si>
    <t>Ben Thompson</t>
  </si>
  <si>
    <t>Callum Johnson</t>
  </si>
  <si>
    <t>Oliver Carter</t>
  </si>
  <si>
    <t>Fred Bosanquet</t>
  </si>
  <si>
    <t>Jack Summers</t>
  </si>
  <si>
    <t>Kian Charles</t>
  </si>
  <si>
    <t>Charlie Coleman</t>
  </si>
  <si>
    <t>Joshua May</t>
  </si>
  <si>
    <t>Ziggy Hubbard</t>
  </si>
  <si>
    <t>Cosmo Hubbard</t>
  </si>
  <si>
    <t>Ben Talbot</t>
  </si>
  <si>
    <t>Hubert Antoniewiz</t>
  </si>
  <si>
    <t>William Biddles</t>
  </si>
  <si>
    <t>William Carvill</t>
  </si>
  <si>
    <t>Dylan Lees</t>
  </si>
  <si>
    <t>Alfie -Jack McCutcheon</t>
  </si>
  <si>
    <t>St Clare's</t>
  </si>
  <si>
    <t>Frankie Castledine</t>
  </si>
  <si>
    <t>St Barts</t>
  </si>
  <si>
    <t>William Driver</t>
  </si>
  <si>
    <t>Benjamin Brearley</t>
  </si>
  <si>
    <t>Freddie Clarke</t>
  </si>
  <si>
    <t>"Click here" for team working&lt;&lt;&lt;&gt;&gt;&gt;</t>
  </si>
  <si>
    <t>Team position</t>
  </si>
  <si>
    <t>First Counting Team</t>
  </si>
  <si>
    <t>top three</t>
  </si>
  <si>
    <t xml:space="preserve">total </t>
  </si>
  <si>
    <t>Second CountingTeam</t>
  </si>
  <si>
    <t>next three</t>
  </si>
  <si>
    <t>total</t>
  </si>
  <si>
    <t>Ivanhoe Challenge Results 2016</t>
  </si>
  <si>
    <t>Individual results</t>
  </si>
  <si>
    <t>Pos</t>
  </si>
  <si>
    <t>Club / School Team</t>
  </si>
  <si>
    <t>First Team</t>
  </si>
  <si>
    <t>School/ Club</t>
  </si>
  <si>
    <t>Total</t>
  </si>
  <si>
    <t>Second Team</t>
  </si>
  <si>
    <t>School/Club</t>
  </si>
  <si>
    <t>11.25am</t>
  </si>
  <si>
    <t>Race 3 - Year 1 and 2 Girls</t>
  </si>
  <si>
    <t>Saraia Ward</t>
  </si>
  <si>
    <t>Katie Hoult</t>
  </si>
  <si>
    <t>Hugglescote</t>
  </si>
  <si>
    <t>Mia Bright</t>
  </si>
  <si>
    <t>Houghton</t>
  </si>
  <si>
    <t>Grace Keal</t>
  </si>
  <si>
    <t>Kaamilah Lorgat</t>
  </si>
  <si>
    <t>Ava Carey</t>
  </si>
  <si>
    <t>Susannah Bregazzi</t>
  </si>
  <si>
    <t>Lauren Potter</t>
  </si>
  <si>
    <t>Elizabeth Cutts</t>
  </si>
  <si>
    <t>Hannah Murphy</t>
  </si>
  <si>
    <t>Abigail Daft</t>
  </si>
  <si>
    <t>Katie Campbell</t>
  </si>
  <si>
    <t>Emily Janse van Rensburg</t>
  </si>
  <si>
    <t>Charlotte Pollard</t>
  </si>
  <si>
    <t>Leicester Grammar Junior</t>
  </si>
  <si>
    <t>Sophie Collett</t>
  </si>
  <si>
    <t>Higham on the hill</t>
  </si>
  <si>
    <t>Gemma Underwood</t>
  </si>
  <si>
    <t>Congerstone</t>
  </si>
  <si>
    <t>Poppy Richards</t>
  </si>
  <si>
    <t>Lily Riley-Flinders</t>
  </si>
  <si>
    <t>Maria Pointon</t>
  </si>
  <si>
    <t>Georgie Hills</t>
  </si>
  <si>
    <t>Rosie Coward</t>
  </si>
  <si>
    <t>Eadie May Walters</t>
  </si>
  <si>
    <t>Eloise Wasteney</t>
  </si>
  <si>
    <t>Florence Nicolle</t>
  </si>
  <si>
    <t>Megan Skinner</t>
  </si>
  <si>
    <t>Faye Skinner</t>
  </si>
  <si>
    <t>Erin Graham</t>
  </si>
  <si>
    <t>Mohini Harding</t>
  </si>
  <si>
    <t>Olivia Graham</t>
  </si>
  <si>
    <t>Darcie Carter</t>
  </si>
  <si>
    <t>Abi Skinner</t>
  </si>
  <si>
    <t>Ruby Quinn</t>
  </si>
  <si>
    <t>Anora Bottrill</t>
  </si>
  <si>
    <t>Lottie Eddington</t>
  </si>
  <si>
    <t>Martinshaw Primary</t>
  </si>
  <si>
    <t>Lina Price</t>
  </si>
  <si>
    <t>Ella Oliver</t>
  </si>
  <si>
    <t>Kara Hosmer</t>
  </si>
  <si>
    <t>Frida Hornidge</t>
  </si>
  <si>
    <t>Mia Roscoe</t>
  </si>
  <si>
    <t>Hattie Bettoney-Bramhall</t>
  </si>
  <si>
    <t>Poplar RC</t>
  </si>
  <si>
    <t>Sydney Logue</t>
  </si>
  <si>
    <t>Alethea Hoult</t>
  </si>
  <si>
    <t>Edie bond</t>
  </si>
  <si>
    <t>Mia Coleman</t>
  </si>
  <si>
    <t>Matilda Larkin</t>
  </si>
  <si>
    <t>Eliana Haddon</t>
  </si>
  <si>
    <t>11.45am</t>
  </si>
  <si>
    <t>Race 4 - Year 3 and 4 Boys</t>
  </si>
  <si>
    <t>1,500 metres</t>
  </si>
  <si>
    <t>72+</t>
  </si>
  <si>
    <t>Elizabeth woodville</t>
  </si>
  <si>
    <t>Thurlaston C of E</t>
  </si>
  <si>
    <t>Harley Whyman</t>
  </si>
  <si>
    <t>Samuel Smith</t>
  </si>
  <si>
    <t>Evan Richardson</t>
  </si>
  <si>
    <t>Harry Blewitt-Jenkins</t>
  </si>
  <si>
    <t>Lorenzo Massarella</t>
  </si>
  <si>
    <t>Oliver Mellor</t>
  </si>
  <si>
    <t>Oli Davis</t>
  </si>
  <si>
    <t>Riley Smith</t>
  </si>
  <si>
    <t>Freddie Combey</t>
  </si>
  <si>
    <t>Owls</t>
  </si>
  <si>
    <t>Herbert Beckwith</t>
  </si>
  <si>
    <t>Corby AC</t>
  </si>
  <si>
    <t>Ewan Russell</t>
  </si>
  <si>
    <t>Keir Grummett</t>
  </si>
  <si>
    <t>Luca Axton</t>
  </si>
  <si>
    <t>Harry Jones</t>
  </si>
  <si>
    <t>Rocco Gray</t>
  </si>
  <si>
    <t>Thomas Frere</t>
  </si>
  <si>
    <t>Lucas Geary</t>
  </si>
  <si>
    <t>Joe Matthews</t>
  </si>
  <si>
    <t>Ryan Butler</t>
  </si>
  <si>
    <t>Oliver Wideman</t>
  </si>
  <si>
    <t>James Cutts</t>
  </si>
  <si>
    <t>Drew Ottewell</t>
  </si>
  <si>
    <t>Sam Brain</t>
  </si>
  <si>
    <t>Joseph Murphy</t>
  </si>
  <si>
    <t>Daniel Eaton</t>
  </si>
  <si>
    <t>Isaac Jepson</t>
  </si>
  <si>
    <t>Bram Ottewell</t>
  </si>
  <si>
    <t>Oscar Poole</t>
  </si>
  <si>
    <t>Lucas West</t>
  </si>
  <si>
    <t>Liam Brain</t>
  </si>
  <si>
    <t>Fraser Smith</t>
  </si>
  <si>
    <t>Will Simpson</t>
  </si>
  <si>
    <t>Peter Bee</t>
  </si>
  <si>
    <t>Will Johnson</t>
  </si>
  <si>
    <t>Daniel Godsell</t>
  </si>
  <si>
    <t>Ethan Clarke</t>
  </si>
  <si>
    <t>James Ward</t>
  </si>
  <si>
    <t>Kirby Muxloe Primary</t>
  </si>
  <si>
    <t>Bailey Bedder</t>
  </si>
  <si>
    <t>Macauley McGlinchey</t>
  </si>
  <si>
    <t>Milo Brotherton</t>
  </si>
  <si>
    <t>Harvey McLelland</t>
  </si>
  <si>
    <t>Joshua Cooling</t>
  </si>
  <si>
    <t>Sahib Dhillon</t>
  </si>
  <si>
    <t>Jack Dallinger</t>
  </si>
  <si>
    <t>Samuel Tansey</t>
  </si>
  <si>
    <t>Elliot Ward</t>
  </si>
  <si>
    <t>Harry Williams</t>
  </si>
  <si>
    <t>George Riley-Flinders</t>
  </si>
  <si>
    <t>Edward Hills</t>
  </si>
  <si>
    <t>Thomas Tarratt</t>
  </si>
  <si>
    <t>Harry Thompson</t>
  </si>
  <si>
    <t>Josh Berresford</t>
  </si>
  <si>
    <t>Ewan Proudman</t>
  </si>
  <si>
    <t>Zach Vincent</t>
  </si>
  <si>
    <t>Freddie Larkin</t>
  </si>
  <si>
    <t>Fynn Morton</t>
  </si>
  <si>
    <t>Charlie Quinn</t>
  </si>
  <si>
    <t>Felix Hubbard</t>
  </si>
  <si>
    <t>Alex Talbot</t>
  </si>
  <si>
    <t>Kyle Chohan</t>
  </si>
  <si>
    <t>Freddie Spencer</t>
  </si>
  <si>
    <t>Jacob Lees</t>
  </si>
  <si>
    <t>Edwin Hornidge</t>
  </si>
  <si>
    <t>Noah Bettoney-Bramhall</t>
  </si>
  <si>
    <t>Noah Tyers</t>
  </si>
  <si>
    <t>UNKNOWN</t>
  </si>
  <si>
    <t>Jake Brown</t>
  </si>
  <si>
    <t>Harry Bevin</t>
  </si>
  <si>
    <t>Daniel Harris</t>
  </si>
  <si>
    <t>Jacob Sanders</t>
  </si>
  <si>
    <t>George Bond</t>
  </si>
  <si>
    <t>Owen Rafton</t>
  </si>
  <si>
    <t>Harry White</t>
  </si>
  <si>
    <t>Olivier Wisniewska</t>
  </si>
  <si>
    <t>Charlie Coleston-Shields</t>
  </si>
  <si>
    <t>Lex Cook</t>
  </si>
  <si>
    <t>Daniel Haddon</t>
  </si>
  <si>
    <t>Jamie Sloan</t>
  </si>
  <si>
    <t>12.05pm</t>
  </si>
  <si>
    <t>Race 5 - Year 3 and 4 Girls</t>
  </si>
  <si>
    <t>Donisthorpe Primary</t>
  </si>
  <si>
    <t>Brooke Ward</t>
  </si>
  <si>
    <t>Elisa Mayes</t>
  </si>
  <si>
    <t>Chloe Seymour</t>
  </si>
  <si>
    <t>Emilia Unwin</t>
  </si>
  <si>
    <t>Savana Smith</t>
  </si>
  <si>
    <t>Hannah Preece</t>
  </si>
  <si>
    <t>Hannah Shaw</t>
  </si>
  <si>
    <t>Eleanor Gough</t>
  </si>
  <si>
    <t>Kilby Primary</t>
  </si>
  <si>
    <t>Lucy May</t>
  </si>
  <si>
    <t>Gracie Tomkins</t>
  </si>
  <si>
    <t>Amelia Norton</t>
  </si>
  <si>
    <t>Aimie Bregazzi</t>
  </si>
  <si>
    <t>Ivy Beckitt</t>
  </si>
  <si>
    <t>Megan Harris</t>
  </si>
  <si>
    <t>Maggie Rennie</t>
  </si>
  <si>
    <t>Honor Sommerville-Cotton</t>
  </si>
  <si>
    <t>Poppy Mathias</t>
  </si>
  <si>
    <t>Packington</t>
  </si>
  <si>
    <t>Lucy Jones</t>
  </si>
  <si>
    <t>Lucille Massarella</t>
  </si>
  <si>
    <t>Isabella Quelch</t>
  </si>
  <si>
    <t>Josephine Quelch</t>
  </si>
  <si>
    <t>Lydia Hastelow</t>
  </si>
  <si>
    <t>Eloise Geary</t>
  </si>
  <si>
    <t>Redlands, Sileby</t>
  </si>
  <si>
    <t>Cerys Grudgings</t>
  </si>
  <si>
    <t>Merton Primary</t>
  </si>
  <si>
    <t>Faith Gray</t>
  </si>
  <si>
    <t>Grace Stretton</t>
  </si>
  <si>
    <t>Badgerbrook</t>
  </si>
  <si>
    <t>Hollie Straw</t>
  </si>
  <si>
    <t>Sophie Robertson-Dover</t>
  </si>
  <si>
    <t>Amelia Cutts</t>
  </si>
  <si>
    <t>Amber Fawkner</t>
  </si>
  <si>
    <t>Liberty Ash</t>
  </si>
  <si>
    <t>Amy Perkins</t>
  </si>
  <si>
    <t>Lyra Smith</t>
  </si>
  <si>
    <t>Harriet Cashmore</t>
  </si>
  <si>
    <t>Madeleine Grove</t>
  </si>
  <si>
    <t>Rebecca Janse van Rensburg</t>
  </si>
  <si>
    <t>Faye Orpin</t>
  </si>
  <si>
    <t>Moira Primary</t>
  </si>
  <si>
    <t>Eve White</t>
  </si>
  <si>
    <t>Meadowdale Primary</t>
  </si>
  <si>
    <t>Rebecca Van Aardt</t>
  </si>
  <si>
    <t>Ava Rafferty</t>
  </si>
  <si>
    <t>Violet Catley</t>
  </si>
  <si>
    <t>Ursula Murray</t>
  </si>
  <si>
    <t>Isabelle Barthorpe</t>
  </si>
  <si>
    <t>Ruby Burrows</t>
  </si>
  <si>
    <t>Alexis Kendrick Jones</t>
  </si>
  <si>
    <t>Polly Coward</t>
  </si>
  <si>
    <t>Evie Nicolle</t>
  </si>
  <si>
    <t>Livi Passant</t>
  </si>
  <si>
    <t>Hannah Talbot</t>
  </si>
  <si>
    <t>Freya Price</t>
  </si>
  <si>
    <t>Brooke Traynor</t>
  </si>
  <si>
    <t>Claybrook Primary</t>
  </si>
  <si>
    <t>Emmie Seamarks</t>
  </si>
  <si>
    <t>Florence Smith</t>
  </si>
  <si>
    <t>Taylyn Yule</t>
  </si>
  <si>
    <t>Annabel Fraser</t>
  </si>
  <si>
    <t>Ashby C of E</t>
  </si>
  <si>
    <t>Sophie wells</t>
  </si>
  <si>
    <t>Libby Denmark</t>
  </si>
  <si>
    <t>Alice Bennion</t>
  </si>
  <si>
    <t>Isabelle Davis</t>
  </si>
  <si>
    <t>Isobel Coleman</t>
  </si>
  <si>
    <t>Lucy Donaghey</t>
  </si>
  <si>
    <t>Eve Stringer</t>
  </si>
  <si>
    <t>1.00pm</t>
  </si>
  <si>
    <t>Race 6 - Year 5 and 6 Boys</t>
  </si>
  <si>
    <t>1,700 metres</t>
  </si>
  <si>
    <t>Corey Morris</t>
  </si>
  <si>
    <t>Sketchley Hill</t>
  </si>
  <si>
    <t>Douglas Low</t>
  </si>
  <si>
    <t>Alex Keeble</t>
  </si>
  <si>
    <t>Oliver Hawkins</t>
  </si>
  <si>
    <t>Frankie Masuwda</t>
  </si>
  <si>
    <t>Sam Haines</t>
  </si>
  <si>
    <t>Noah Bishop</t>
  </si>
  <si>
    <t>Lucca Massarella</t>
  </si>
  <si>
    <t>Luke Talbot</t>
  </si>
  <si>
    <t>Zack Michalowski</t>
  </si>
  <si>
    <t>Ethan Day</t>
  </si>
  <si>
    <t>Sebastian Beckwith</t>
  </si>
  <si>
    <t>Sean McCann</t>
  </si>
  <si>
    <t>Evan Carey</t>
  </si>
  <si>
    <t>Nathan Russell</t>
  </si>
  <si>
    <t>Lachlan Finch</t>
  </si>
  <si>
    <t>Reece Johnson</t>
  </si>
  <si>
    <t>Joseph Stretton</t>
  </si>
  <si>
    <t>Bradley Davis</t>
  </si>
  <si>
    <t>Rohan Stokes</t>
  </si>
  <si>
    <t>Benjamin Wagg</t>
  </si>
  <si>
    <t>Wymeswold</t>
  </si>
  <si>
    <t>Kit Parkinson</t>
  </si>
  <si>
    <t>Mackenzie Bloxham</t>
  </si>
  <si>
    <t>Josh Bill</t>
  </si>
  <si>
    <t>Jack Stretton</t>
  </si>
  <si>
    <t>Ashley Butler</t>
  </si>
  <si>
    <t>Reece Smith</t>
  </si>
  <si>
    <t>Thomas Daft</t>
  </si>
  <si>
    <t>Luke Campbell</t>
  </si>
  <si>
    <t>Liam Anderson</t>
  </si>
  <si>
    <t>Nathaniel Heneghan</t>
  </si>
  <si>
    <t>Sherrier CofE</t>
  </si>
  <si>
    <t>Joe Johnson</t>
  </si>
  <si>
    <t>Aaron Clarke</t>
  </si>
  <si>
    <t>Spencer Bedder</t>
  </si>
  <si>
    <t>Oliver Cooper</t>
  </si>
  <si>
    <t>Owen Cumberlidge</t>
  </si>
  <si>
    <t>Daniel Van Aardt</t>
  </si>
  <si>
    <t>Toby Collett</t>
  </si>
  <si>
    <t>Elliot Dee</t>
  </si>
  <si>
    <t>James Underwood</t>
  </si>
  <si>
    <t>James Tansey</t>
  </si>
  <si>
    <t>Jamie Davis</t>
  </si>
  <si>
    <t>Sam Riley-Flinders</t>
  </si>
  <si>
    <t>Tristan Hills</t>
  </si>
  <si>
    <t>Dylan Proudman</t>
  </si>
  <si>
    <t>Alistair Burns</t>
  </si>
  <si>
    <t>Joe Tarratt</t>
  </si>
  <si>
    <t>Rees Morton</t>
  </si>
  <si>
    <t>Oscar Eddington</t>
  </si>
  <si>
    <t>Noah Smith</t>
  </si>
  <si>
    <t>Daniel Bennett</t>
  </si>
  <si>
    <t>Tobi Culver</t>
  </si>
  <si>
    <t>Randall Yule</t>
  </si>
  <si>
    <t>Emlyn Brown</t>
  </si>
  <si>
    <t>Alex Wilebore</t>
  </si>
  <si>
    <t>Harry Garner</t>
  </si>
  <si>
    <t>Martin Bull</t>
  </si>
  <si>
    <t>Outwoods Edge</t>
  </si>
  <si>
    <t>Tyler Watson</t>
  </si>
  <si>
    <t>Luke Hall</t>
  </si>
  <si>
    <t>Dylan Haddon</t>
  </si>
  <si>
    <t>Henry Green</t>
  </si>
  <si>
    <t>1.20pm</t>
  </si>
  <si>
    <t>Race 7 - Year 5 and 6 Girls</t>
  </si>
  <si>
    <t>Jolie Lynn</t>
  </si>
  <si>
    <t>Madison Fillary</t>
  </si>
  <si>
    <t>Lauren Cross</t>
  </si>
  <si>
    <t>Madeleine Mayes</t>
  </si>
  <si>
    <t>Casey Seymour</t>
  </si>
  <si>
    <t>Daisy Low</t>
  </si>
  <si>
    <t>Lily Muncie</t>
  </si>
  <si>
    <t>Chloe Mabhara</t>
  </si>
  <si>
    <t>Lucy Harrison</t>
  </si>
  <si>
    <t>Holly-Anne Mellor</t>
  </si>
  <si>
    <t>Lauren Hyde</t>
  </si>
  <si>
    <t>Lucy Morrison</t>
  </si>
  <si>
    <t>Millie Shaw</t>
  </si>
  <si>
    <t>Constance Gough</t>
  </si>
  <si>
    <t>Isabel Edwards</t>
  </si>
  <si>
    <t>Isla Smith</t>
  </si>
  <si>
    <t>Eliza Weselby</t>
  </si>
  <si>
    <t>Sophie Dunbobbin</t>
  </si>
  <si>
    <t>Amelie McCann</t>
  </si>
  <si>
    <t>Alice McDermott</t>
  </si>
  <si>
    <t>Amye Leeland</t>
  </si>
  <si>
    <t>Matilda Beckitt</t>
  </si>
  <si>
    <t>Rosie Harris</t>
  </si>
  <si>
    <t>Sofia Massarella</t>
  </si>
  <si>
    <t>Abigail Cook</t>
  </si>
  <si>
    <t>Harriet Worth</t>
  </si>
  <si>
    <t>Rosie Hastelow</t>
  </si>
  <si>
    <t>Ella Merrie</t>
  </si>
  <si>
    <t>Megan Hodgson</t>
  </si>
  <si>
    <t>Grace Dieu</t>
  </si>
  <si>
    <t>Natalie Tipper</t>
  </si>
  <si>
    <t>Eleanor Orme-Herbert</t>
  </si>
  <si>
    <t>Rhianna Potter</t>
  </si>
  <si>
    <t>Jessica Robertson</t>
  </si>
  <si>
    <t>Lyla Bryan</t>
  </si>
  <si>
    <t>Grace Cooper</t>
  </si>
  <si>
    <t>Emily Pollard</t>
  </si>
  <si>
    <t>Lacey Shilcock</t>
  </si>
  <si>
    <t>Charlotte Mackley</t>
  </si>
  <si>
    <t>Jessica Clarke</t>
  </si>
  <si>
    <t>Gracie-Rose Walters</t>
  </si>
  <si>
    <t>Lucy Nash</t>
  </si>
  <si>
    <t>Keira Shafiq</t>
  </si>
  <si>
    <t>Morgan-Lewis Parkinson</t>
  </si>
  <si>
    <t>Aela Kelly</t>
  </si>
  <si>
    <t>Freya Banerjee</t>
  </si>
  <si>
    <t>Tugby School</t>
  </si>
  <si>
    <t>Rachel Newport</t>
  </si>
  <si>
    <t>Mountfields Lodge</t>
  </si>
  <si>
    <t>Kaitlin Hosmer</t>
  </si>
  <si>
    <t>Topaz Williamson</t>
  </si>
  <si>
    <t>Rebecca Wells</t>
  </si>
  <si>
    <t>Eleanor Harwood</t>
  </si>
  <si>
    <t>Eppie Southern</t>
  </si>
  <si>
    <t>Ellie Sanders</t>
  </si>
  <si>
    <t>Olivia Rafton</t>
  </si>
  <si>
    <t>Ciara Manning</t>
  </si>
  <si>
    <t>Mollie Keeling</t>
  </si>
  <si>
    <t>1.40pm</t>
  </si>
  <si>
    <t>Race 8 - Year 7 and 8 Boys</t>
  </si>
  <si>
    <t>2,500 metres</t>
  </si>
  <si>
    <t>Luca Mayes</t>
  </si>
  <si>
    <t>Jack Roe</t>
  </si>
  <si>
    <t>Luca Michalowski</t>
  </si>
  <si>
    <t>Charlie Combey</t>
  </si>
  <si>
    <t>Louis Combey</t>
  </si>
  <si>
    <t>Toby Smith</t>
  </si>
  <si>
    <t>Sam McDermott</t>
  </si>
  <si>
    <t>Ivanhoe College</t>
  </si>
  <si>
    <t>Nathan Geary</t>
  </si>
  <si>
    <t>James Cannon</t>
  </si>
  <si>
    <t>Max Potter</t>
  </si>
  <si>
    <t>Alistair Clarke</t>
  </si>
  <si>
    <t>Dylan Bowley</t>
  </si>
  <si>
    <t>Kettering Town Harriers</t>
  </si>
  <si>
    <t>Joseph Talbot</t>
  </si>
  <si>
    <t>Jacob Trent</t>
  </si>
  <si>
    <t>Adam Stewart</t>
  </si>
  <si>
    <t>Jake Lawson</t>
  </si>
  <si>
    <t>Kian Traynor</t>
  </si>
  <si>
    <t>Lutterworth College</t>
  </si>
  <si>
    <t>Barnaby Smith</t>
  </si>
  <si>
    <t>Martin Leonard-Williams</t>
  </si>
  <si>
    <t>Brockington College</t>
  </si>
  <si>
    <t>Jake Williams</t>
  </si>
  <si>
    <t>Alex Coleston-Shields</t>
  </si>
  <si>
    <t>2.00pm</t>
  </si>
  <si>
    <t>Race 9 - Year 7 and 8 Girls</t>
  </si>
  <si>
    <t>Lexie McLoughlin</t>
  </si>
  <si>
    <t>Chloe Burgess</t>
  </si>
  <si>
    <t>Lydia Gough</t>
  </si>
  <si>
    <t>Wigston Academy</t>
  </si>
  <si>
    <t>Annie Beckwith</t>
  </si>
  <si>
    <t>Olivia Bonshor</t>
  </si>
  <si>
    <t>Olivia Mardon</t>
  </si>
  <si>
    <t>Kathryn Jackson</t>
  </si>
  <si>
    <t>Judgemeadow</t>
  </si>
  <si>
    <t>Sian Edwards</t>
  </si>
  <si>
    <t>Lutterworth high</t>
  </si>
  <si>
    <t>Maya Stokes</t>
  </si>
  <si>
    <t>Jay-Leigh McAllister</t>
  </si>
  <si>
    <t>Grace Perkins</t>
  </si>
  <si>
    <t>Katie Parker</t>
  </si>
  <si>
    <t>Brookvale HS</t>
  </si>
  <si>
    <t>Bethany Potter</t>
  </si>
  <si>
    <t>Loughborough High</t>
  </si>
  <si>
    <t>Niamh Heneghan</t>
  </si>
  <si>
    <t>Sian Lewis</t>
  </si>
  <si>
    <t>Tamworth AC</t>
  </si>
  <si>
    <t>Olivia Godsell</t>
  </si>
  <si>
    <t>Aoife Brotherton</t>
  </si>
  <si>
    <t>India Tolfrey</t>
  </si>
  <si>
    <t>Evie Anderson</t>
  </si>
  <si>
    <t>Hannah Smith</t>
  </si>
  <si>
    <t>Gemma Newport</t>
  </si>
  <si>
    <t>Emma Thomas</t>
  </si>
  <si>
    <t>Charlotte Carp</t>
  </si>
  <si>
    <t>Isobelle Wilebore</t>
  </si>
  <si>
    <t>Erin Treacy</t>
  </si>
  <si>
    <t>Bethany Wallis</t>
  </si>
  <si>
    <t>Lucy Brearley</t>
  </si>
  <si>
    <t>Castle Rock</t>
  </si>
  <si>
    <t>Halle Gribben</t>
  </si>
  <si>
    <t>Imogen Dee</t>
  </si>
  <si>
    <t>Iona Bebb</t>
  </si>
  <si>
    <t>Mar Ruiz-Monserrat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</si>
</sst>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EB5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F6F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Fill="1"/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0" fillId="0" borderId="5" xfId="0" applyBorder="1"/>
    <xf numFmtId="0" fontId="0" fillId="0" borderId="1" xfId="0" applyBorder="1"/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0" xfId="0" applyNumberFormat="1" applyFill="1"/>
    <xf numFmtId="2" fontId="6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0" fillId="4" borderId="0" xfId="0" applyFill="1"/>
    <xf numFmtId="0" fontId="1" fillId="5" borderId="0" xfId="0" applyFont="1" applyFill="1" applyAlignment="1">
      <alignment horizontal="center" wrapText="1"/>
    </xf>
    <xf numFmtId="0" fontId="1" fillId="4" borderId="0" xfId="0" applyFont="1" applyFill="1"/>
    <xf numFmtId="0" fontId="6" fillId="4" borderId="0" xfId="0" applyFont="1" applyFill="1"/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wrapText="1"/>
    </xf>
    <xf numFmtId="0" fontId="0" fillId="4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 wrapText="1"/>
    </xf>
    <xf numFmtId="0" fontId="6" fillId="7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1" fillId="8" borderId="0" xfId="0" applyFont="1" applyFill="1" applyAlignment="1">
      <alignment horizontal="center" wrapText="1"/>
    </xf>
    <xf numFmtId="0" fontId="1" fillId="9" borderId="0" xfId="0" applyFont="1" applyFill="1" applyAlignment="1">
      <alignment horizontal="center" wrapText="1"/>
    </xf>
    <xf numFmtId="0" fontId="1" fillId="10" borderId="0" xfId="0" applyFont="1" applyFill="1" applyAlignment="1">
      <alignment horizontal="center" wrapText="1"/>
    </xf>
    <xf numFmtId="0" fontId="1" fillId="9" borderId="0" xfId="0" applyFont="1" applyFill="1"/>
    <xf numFmtId="0" fontId="6" fillId="11" borderId="0" xfId="0" applyFont="1" applyFill="1" applyAlignment="1">
      <alignment horizontal="center" wrapText="1"/>
    </xf>
    <xf numFmtId="0" fontId="6" fillId="12" borderId="0" xfId="0" applyFont="1" applyFill="1"/>
    <xf numFmtId="0" fontId="1" fillId="13" borderId="0" xfId="0" applyFont="1" applyFill="1" applyAlignment="1">
      <alignment wrapText="1"/>
    </xf>
    <xf numFmtId="0" fontId="1" fillId="14" borderId="0" xfId="0" applyFont="1" applyFill="1" applyAlignment="1">
      <alignment horizontal="center" wrapText="1"/>
    </xf>
    <xf numFmtId="0" fontId="1" fillId="1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5" borderId="0" xfId="0" applyFont="1" applyFill="1" applyAlignment="1">
      <alignment horizontal="center" wrapText="1"/>
    </xf>
    <xf numFmtId="0" fontId="1" fillId="15" borderId="0" xfId="0" applyFont="1" applyFill="1" applyAlignment="1">
      <alignment wrapText="1"/>
    </xf>
    <xf numFmtId="0" fontId="1" fillId="16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18" borderId="0" xfId="0" applyFont="1" applyFill="1" applyAlignment="1">
      <alignment horizontal="center" wrapText="1"/>
    </xf>
    <xf numFmtId="0" fontId="1" fillId="18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1" fillId="19" borderId="0" xfId="0" applyFont="1" applyFill="1" applyAlignment="1">
      <alignment horizontal="center" wrapText="1"/>
    </xf>
    <xf numFmtId="0" fontId="1" fillId="20" borderId="0" xfId="0" applyFont="1" applyFill="1" applyAlignment="1">
      <alignment horizontal="center" wrapText="1"/>
    </xf>
    <xf numFmtId="0" fontId="1" fillId="2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6" fillId="9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  <xf numFmtId="0" fontId="6" fillId="22" borderId="0" xfId="0" applyFont="1" applyFill="1" applyAlignment="1">
      <alignment horizontal="center" wrapText="1"/>
    </xf>
    <xf numFmtId="0" fontId="1" fillId="22" borderId="0" xfId="0" applyFont="1" applyFill="1" applyAlignment="1">
      <alignment horizontal="center"/>
    </xf>
    <xf numFmtId="0" fontId="1" fillId="23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0" fontId="0" fillId="3" borderId="0" xfId="0" applyFill="1" applyAlignment="1">
      <alignment horizontal="center" wrapText="1"/>
    </xf>
    <xf numFmtId="0" fontId="1" fillId="26" borderId="0" xfId="0" applyFont="1" applyFill="1" applyAlignment="1">
      <alignment horizontal="center"/>
    </xf>
    <xf numFmtId="0" fontId="0" fillId="14" borderId="0" xfId="0" applyFill="1"/>
    <xf numFmtId="0" fontId="1" fillId="0" borderId="4" xfId="0" applyFont="1" applyBorder="1"/>
    <xf numFmtId="0" fontId="8" fillId="0" borderId="0" xfId="0" applyFont="1"/>
    <xf numFmtId="0" fontId="6" fillId="14" borderId="0" xfId="0" applyFont="1" applyFill="1"/>
    <xf numFmtId="0" fontId="1" fillId="14" borderId="0" xfId="0" applyFont="1" applyFill="1" applyAlignment="1">
      <alignment wrapText="1"/>
    </xf>
    <xf numFmtId="0" fontId="1" fillId="0" borderId="0" xfId="0" applyFont="1" applyAlignment="1">
      <alignment horizontal="right"/>
    </xf>
    <xf numFmtId="0" fontId="0" fillId="27" borderId="0" xfId="0" applyFill="1"/>
    <xf numFmtId="0" fontId="0" fillId="27" borderId="0" xfId="0" applyFill="1" applyBorder="1"/>
    <xf numFmtId="0" fontId="1" fillId="7" borderId="0" xfId="0" applyFont="1" applyFill="1" applyAlignment="1">
      <alignment wrapText="1"/>
    </xf>
    <xf numFmtId="0" fontId="7" fillId="28" borderId="4" xfId="0" applyFont="1" applyFill="1" applyBorder="1"/>
    <xf numFmtId="0" fontId="0" fillId="28" borderId="6" xfId="0" applyFill="1" applyBorder="1"/>
    <xf numFmtId="0" fontId="0" fillId="28" borderId="0" xfId="0" applyFill="1" applyBorder="1"/>
    <xf numFmtId="0" fontId="0" fillId="28" borderId="7" xfId="0" applyFill="1" applyBorder="1"/>
    <xf numFmtId="0" fontId="0" fillId="28" borderId="8" xfId="0" applyFill="1" applyBorder="1"/>
    <xf numFmtId="0" fontId="0" fillId="28" borderId="9" xfId="0" applyFill="1" applyBorder="1"/>
    <xf numFmtId="0" fontId="0" fillId="28" borderId="10" xfId="0" applyFill="1" applyBorder="1"/>
    <xf numFmtId="0" fontId="3" fillId="28" borderId="0" xfId="0" applyFont="1" applyFill="1" applyBorder="1"/>
    <xf numFmtId="0" fontId="0" fillId="28" borderId="5" xfId="0" applyFill="1" applyBorder="1"/>
    <xf numFmtId="0" fontId="7" fillId="28" borderId="0" xfId="0" applyFont="1" applyFill="1" applyBorder="1"/>
    <xf numFmtId="0" fontId="0" fillId="4" borderId="0" xfId="0" applyFill="1" applyBorder="1"/>
    <xf numFmtId="0" fontId="0" fillId="28" borderId="0" xfId="0" applyFill="1" applyBorder="1" applyAlignment="1">
      <alignment horizontal="center"/>
    </xf>
    <xf numFmtId="0" fontId="1" fillId="28" borderId="0" xfId="0" applyFont="1" applyFill="1" applyBorder="1"/>
    <xf numFmtId="0" fontId="6" fillId="28" borderId="10" xfId="0" applyFont="1" applyFill="1" applyBorder="1"/>
    <xf numFmtId="0" fontId="0" fillId="28" borderId="11" xfId="0" applyFill="1" applyBorder="1"/>
    <xf numFmtId="0" fontId="0" fillId="28" borderId="2" xfId="0" applyFill="1" applyBorder="1"/>
    <xf numFmtId="0" fontId="0" fillId="28" borderId="2" xfId="0" applyFill="1" applyBorder="1" applyAlignment="1">
      <alignment horizontal="center"/>
    </xf>
    <xf numFmtId="0" fontId="1" fillId="28" borderId="2" xfId="0" applyFont="1" applyFill="1" applyBorder="1"/>
    <xf numFmtId="0" fontId="0" fillId="28" borderId="12" xfId="0" applyFill="1" applyBorder="1"/>
    <xf numFmtId="0" fontId="7" fillId="4" borderId="0" xfId="0" applyFont="1" applyFill="1" applyBorder="1"/>
    <xf numFmtId="0" fontId="1" fillId="28" borderId="0" xfId="0" applyFont="1" applyFill="1" applyBorder="1" applyAlignment="1">
      <alignment wrapText="1"/>
    </xf>
    <xf numFmtId="0" fontId="1" fillId="28" borderId="5" xfId="0" applyFont="1" applyFill="1" applyBorder="1"/>
    <xf numFmtId="0" fontId="6" fillId="28" borderId="0" xfId="0" applyFont="1" applyFill="1" applyBorder="1"/>
    <xf numFmtId="0" fontId="1" fillId="29" borderId="0" xfId="0" applyFont="1" applyFill="1" applyAlignment="1">
      <alignment horizontal="center"/>
    </xf>
    <xf numFmtId="0" fontId="1" fillId="29" borderId="0" xfId="0" applyFont="1" applyFill="1" applyAlignment="1">
      <alignment horizontal="center" wrapText="1"/>
    </xf>
    <xf numFmtId="0" fontId="1" fillId="24" borderId="0" xfId="0" applyFont="1" applyFill="1"/>
    <xf numFmtId="0" fontId="0" fillId="0" borderId="10" xfId="0" applyBorder="1"/>
    <xf numFmtId="0" fontId="7" fillId="0" borderId="10" xfId="0" applyFont="1" applyBorder="1"/>
    <xf numFmtId="0" fontId="5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3" xfId="0" applyFont="1" applyBorder="1" applyAlignment="1">
      <alignment wrapText="1"/>
    </xf>
    <xf numFmtId="0" fontId="1" fillId="14" borderId="13" xfId="0" applyFont="1" applyFill="1" applyBorder="1" applyAlignment="1">
      <alignment wrapText="1"/>
    </xf>
    <xf numFmtId="0" fontId="0" fillId="7" borderId="0" xfId="0" applyFill="1"/>
    <xf numFmtId="0" fontId="6" fillId="7" borderId="0" xfId="0" applyFont="1" applyFill="1"/>
    <xf numFmtId="0" fontId="1" fillId="16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1" fillId="16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C1:R49"/>
  <sheetViews>
    <sheetView zoomScaleNormal="100" workbookViewId="0">
      <pane xSplit="7" ySplit="3" topLeftCell="H4" activePane="bottomRight" state="frozen"/>
      <selection pane="topRight" activeCell="G1" sqref="G1"/>
      <selection pane="bottomLeft" activeCell="A4" sqref="A4"/>
      <selection pane="bottomRight" activeCell="T9" sqref="T9"/>
    </sheetView>
  </sheetViews>
  <sheetFormatPr defaultRowHeight="12.75" outlineLevelCol="1" x14ac:dyDescent="0.2"/>
  <cols>
    <col min="1" max="2" width="0" hidden="1" customWidth="1"/>
    <col min="5" max="5" width="18.85546875" customWidth="1"/>
    <col min="7" max="7" width="26.5703125" customWidth="1"/>
    <col min="8" max="8" width="10" customWidth="1"/>
    <col min="9" max="9" width="11.28515625" customWidth="1"/>
    <col min="10" max="10" width="9.140625" style="119" hidden="1" customWidth="1" outlineLevel="1"/>
    <col min="11" max="11" width="10.42578125" customWidth="1" collapsed="1"/>
    <col min="12" max="19" width="0" hidden="1" customWidth="1"/>
  </cols>
  <sheetData>
    <row r="1" spans="3:18" ht="18" x14ac:dyDescent="0.25">
      <c r="C1" s="3" t="s">
        <v>0</v>
      </c>
      <c r="E1" s="3"/>
      <c r="F1" s="3"/>
      <c r="G1" s="3"/>
    </row>
    <row r="2" spans="3:18" ht="26.25" x14ac:dyDescent="0.25">
      <c r="C2" s="3"/>
      <c r="E2" s="3"/>
      <c r="F2" s="3"/>
      <c r="G2" s="3"/>
      <c r="N2" s="118" t="s">
        <v>1</v>
      </c>
      <c r="O2" s="117" t="s">
        <v>2</v>
      </c>
      <c r="P2" s="47" t="s">
        <v>3</v>
      </c>
      <c r="Q2" s="47" t="s">
        <v>4</v>
      </c>
      <c r="R2" s="31" t="s">
        <v>5</v>
      </c>
    </row>
    <row r="3" spans="3:18" ht="18" x14ac:dyDescent="0.25">
      <c r="C3" s="3" t="s">
        <v>6</v>
      </c>
      <c r="E3" s="3"/>
      <c r="F3" s="3"/>
      <c r="G3" t="s">
        <v>7</v>
      </c>
      <c r="H3" s="18" t="s">
        <v>8</v>
      </c>
      <c r="N3" s="112">
        <v>709</v>
      </c>
      <c r="O3" s="10">
        <v>1</v>
      </c>
      <c r="P3" s="4">
        <v>14</v>
      </c>
      <c r="Q3" s="4">
        <v>21</v>
      </c>
      <c r="R3" s="4">
        <f>+P3+Q3/100</f>
        <v>14.21</v>
      </c>
    </row>
    <row r="4" spans="3:18" x14ac:dyDescent="0.2">
      <c r="N4" s="112">
        <v>696</v>
      </c>
      <c r="O4" s="10">
        <v>2</v>
      </c>
      <c r="P4" s="4">
        <v>15</v>
      </c>
      <c r="Q4" s="4">
        <v>5</v>
      </c>
      <c r="R4" s="4">
        <f>+P4+Q4/100</f>
        <v>15.05</v>
      </c>
    </row>
    <row r="5" spans="3:18" ht="15.75" x14ac:dyDescent="0.25">
      <c r="C5" s="8" t="s">
        <v>9</v>
      </c>
      <c r="F5" s="8"/>
      <c r="G5" s="7" t="s">
        <v>10</v>
      </c>
      <c r="H5" s="4"/>
      <c r="J5" s="120" t="s">
        <v>11</v>
      </c>
      <c r="K5" s="4"/>
      <c r="N5" s="112">
        <v>533</v>
      </c>
      <c r="O5" s="10">
        <v>3</v>
      </c>
      <c r="P5" s="4">
        <f t="shared" ref="P5:P17" si="0">+P4</f>
        <v>15</v>
      </c>
      <c r="Q5" s="4">
        <v>26</v>
      </c>
      <c r="R5" s="4">
        <f t="shared" ref="R5:R21" si="1">+P5+Q5/100</f>
        <v>15.26</v>
      </c>
    </row>
    <row r="6" spans="3:18" x14ac:dyDescent="0.2">
      <c r="C6" s="27">
        <v>8</v>
      </c>
      <c r="D6" s="24"/>
      <c r="E6" s="24"/>
      <c r="F6" s="26" t="s">
        <v>12</v>
      </c>
      <c r="G6" s="24"/>
      <c r="H6" s="24" t="s">
        <v>11</v>
      </c>
      <c r="J6" s="120"/>
      <c r="N6" s="112">
        <v>347</v>
      </c>
      <c r="O6" s="10">
        <v>4</v>
      </c>
      <c r="P6" s="4">
        <f t="shared" si="0"/>
        <v>15</v>
      </c>
      <c r="Q6" s="4">
        <v>30</v>
      </c>
      <c r="R6" s="4">
        <f t="shared" si="1"/>
        <v>15.3</v>
      </c>
    </row>
    <row r="7" spans="3:18" ht="25.5" x14ac:dyDescent="0.2">
      <c r="C7" s="29" t="s">
        <v>13</v>
      </c>
      <c r="D7" s="28" t="s">
        <v>14</v>
      </c>
      <c r="E7" s="29" t="s">
        <v>15</v>
      </c>
      <c r="F7" s="28" t="s">
        <v>16</v>
      </c>
      <c r="G7" s="26" t="s">
        <v>17</v>
      </c>
      <c r="H7" s="29" t="s">
        <v>5</v>
      </c>
      <c r="J7" s="37" t="s">
        <v>18</v>
      </c>
      <c r="K7" s="20" t="s">
        <v>11</v>
      </c>
      <c r="L7" s="20" t="s">
        <v>11</v>
      </c>
      <c r="N7" s="112">
        <v>666</v>
      </c>
      <c r="O7" s="10">
        <v>5</v>
      </c>
      <c r="P7" s="4">
        <f t="shared" si="0"/>
        <v>15</v>
      </c>
      <c r="Q7" s="4">
        <v>40</v>
      </c>
      <c r="R7" s="4">
        <f t="shared" si="1"/>
        <v>15.4</v>
      </c>
    </row>
    <row r="8" spans="3:18" ht="15.75" x14ac:dyDescent="0.25">
      <c r="C8" s="20">
        <v>1</v>
      </c>
      <c r="D8" s="21">
        <v>414</v>
      </c>
      <c r="E8" s="2" t="s">
        <v>19</v>
      </c>
      <c r="F8" s="2">
        <v>9</v>
      </c>
      <c r="G8" s="19" t="s">
        <v>20</v>
      </c>
      <c r="H8">
        <f t="shared" ref="H8:H13" si="2">VLOOKUP($D8,$N:$R,5,0)</f>
        <v>18.36</v>
      </c>
      <c r="J8" s="119">
        <f t="shared" ref="J8:J13" si="3">VLOOKUP(D8,N:O,2,0)</f>
        <v>13</v>
      </c>
      <c r="M8" s="8" t="s">
        <v>11</v>
      </c>
      <c r="N8" s="112">
        <v>464</v>
      </c>
      <c r="O8" s="10">
        <v>6</v>
      </c>
      <c r="P8" s="4">
        <f t="shared" si="0"/>
        <v>15</v>
      </c>
      <c r="Q8" s="4">
        <v>41</v>
      </c>
      <c r="R8" s="4">
        <f t="shared" si="1"/>
        <v>15.41</v>
      </c>
    </row>
    <row r="9" spans="3:18" x14ac:dyDescent="0.2">
      <c r="C9" s="20">
        <v>2</v>
      </c>
      <c r="D9" s="15">
        <v>656</v>
      </c>
      <c r="E9" s="19" t="s">
        <v>21</v>
      </c>
      <c r="F9" s="2">
        <v>9</v>
      </c>
      <c r="G9" s="19" t="s">
        <v>22</v>
      </c>
      <c r="H9">
        <f t="shared" si="2"/>
        <v>19.559999999999999</v>
      </c>
      <c r="J9" s="119">
        <f t="shared" si="3"/>
        <v>14</v>
      </c>
      <c r="K9" s="4"/>
      <c r="M9" s="1"/>
      <c r="N9" s="112">
        <v>568</v>
      </c>
      <c r="O9" s="10">
        <v>7</v>
      </c>
      <c r="P9" s="4">
        <v>16</v>
      </c>
      <c r="Q9" s="4">
        <v>33</v>
      </c>
      <c r="R9" s="4">
        <f t="shared" si="1"/>
        <v>16.329999999999998</v>
      </c>
    </row>
    <row r="10" spans="3:18" x14ac:dyDescent="0.2">
      <c r="C10" s="20">
        <v>3</v>
      </c>
      <c r="D10" s="21">
        <v>359</v>
      </c>
      <c r="E10" s="19" t="s">
        <v>23</v>
      </c>
      <c r="F10" s="20">
        <v>9</v>
      </c>
      <c r="G10" s="19" t="s">
        <v>24</v>
      </c>
      <c r="H10">
        <f t="shared" si="2"/>
        <v>19.579999999999998</v>
      </c>
      <c r="J10" s="119">
        <f t="shared" si="3"/>
        <v>15</v>
      </c>
      <c r="K10" s="4"/>
      <c r="N10" s="112">
        <v>582</v>
      </c>
      <c r="O10" s="10">
        <v>8</v>
      </c>
      <c r="P10" s="4">
        <v>17</v>
      </c>
      <c r="Q10" s="4">
        <v>28</v>
      </c>
      <c r="R10" s="4">
        <f t="shared" si="1"/>
        <v>17.28</v>
      </c>
    </row>
    <row r="11" spans="3:18" x14ac:dyDescent="0.2">
      <c r="C11" s="20">
        <v>4</v>
      </c>
      <c r="D11" s="16">
        <v>748</v>
      </c>
      <c r="E11" s="19" t="s">
        <v>25</v>
      </c>
      <c r="F11" s="19">
        <v>10</v>
      </c>
      <c r="G11" s="19" t="s">
        <v>26</v>
      </c>
      <c r="H11">
        <f t="shared" si="2"/>
        <v>20.38</v>
      </c>
      <c r="J11" s="119">
        <f t="shared" si="3"/>
        <v>16</v>
      </c>
      <c r="K11" s="4"/>
      <c r="N11" s="112">
        <v>581</v>
      </c>
      <c r="O11" s="10">
        <v>9</v>
      </c>
      <c r="P11" s="4">
        <f t="shared" si="0"/>
        <v>17</v>
      </c>
      <c r="Q11" s="4">
        <v>56</v>
      </c>
      <c r="R11" s="4">
        <f t="shared" si="1"/>
        <v>17.559999999999999</v>
      </c>
    </row>
    <row r="12" spans="3:18" x14ac:dyDescent="0.2">
      <c r="C12" s="20">
        <v>5</v>
      </c>
      <c r="D12" s="21">
        <v>574</v>
      </c>
      <c r="E12" s="19" t="s">
        <v>27</v>
      </c>
      <c r="F12" s="2">
        <v>9</v>
      </c>
      <c r="G12" s="19" t="s">
        <v>28</v>
      </c>
      <c r="H12">
        <f t="shared" si="2"/>
        <v>21.46</v>
      </c>
      <c r="J12" s="119">
        <f t="shared" si="3"/>
        <v>17</v>
      </c>
      <c r="K12" s="4"/>
      <c r="N12" s="112">
        <v>482</v>
      </c>
      <c r="O12" s="10">
        <v>10</v>
      </c>
      <c r="P12" s="4">
        <v>18</v>
      </c>
      <c r="Q12" s="4">
        <v>0</v>
      </c>
      <c r="R12" s="4">
        <f t="shared" si="1"/>
        <v>18</v>
      </c>
    </row>
    <row r="13" spans="3:18" x14ac:dyDescent="0.2">
      <c r="C13" s="20">
        <v>6</v>
      </c>
      <c r="D13" s="21">
        <v>395</v>
      </c>
      <c r="E13" s="2" t="s">
        <v>29</v>
      </c>
      <c r="F13" s="2">
        <v>9</v>
      </c>
      <c r="G13" s="52" t="s">
        <v>30</v>
      </c>
      <c r="H13">
        <f t="shared" si="2"/>
        <v>23.37</v>
      </c>
      <c r="J13" s="119">
        <f t="shared" si="3"/>
        <v>18</v>
      </c>
      <c r="K13" s="4"/>
      <c r="N13" s="112">
        <v>698</v>
      </c>
      <c r="O13" s="10">
        <v>11</v>
      </c>
      <c r="P13" s="4">
        <f t="shared" si="0"/>
        <v>18</v>
      </c>
      <c r="Q13" s="4">
        <v>18</v>
      </c>
      <c r="R13" s="4">
        <f t="shared" si="1"/>
        <v>18.18</v>
      </c>
    </row>
    <row r="14" spans="3:18" x14ac:dyDescent="0.2">
      <c r="C14" s="20" t="s">
        <v>31</v>
      </c>
      <c r="D14" s="21">
        <v>349</v>
      </c>
      <c r="E14" s="19" t="s">
        <v>32</v>
      </c>
      <c r="F14" s="20">
        <v>9</v>
      </c>
      <c r="G14" s="19" t="s">
        <v>33</v>
      </c>
      <c r="H14" t="s">
        <v>31</v>
      </c>
      <c r="J14" s="119" t="e">
        <f>VLOOKUP($D14,$N:$R,2,0)</f>
        <v>#N/A</v>
      </c>
      <c r="K14" s="4"/>
      <c r="N14" s="112">
        <v>375</v>
      </c>
      <c r="O14" s="10">
        <v>12</v>
      </c>
      <c r="P14" s="4">
        <f t="shared" si="0"/>
        <v>18</v>
      </c>
      <c r="Q14" s="4">
        <v>36</v>
      </c>
      <c r="R14" s="4">
        <f t="shared" si="1"/>
        <v>18.36</v>
      </c>
    </row>
    <row r="15" spans="3:18" ht="15.75" x14ac:dyDescent="0.25">
      <c r="C15" s="14" t="s">
        <v>31</v>
      </c>
      <c r="D15" s="21">
        <v>363</v>
      </c>
      <c r="E15" s="19" t="s">
        <v>34</v>
      </c>
      <c r="F15" s="20">
        <v>10</v>
      </c>
      <c r="G15" s="52" t="s">
        <v>30</v>
      </c>
      <c r="H15" t="s">
        <v>31</v>
      </c>
      <c r="J15" s="119" t="e">
        <f>VLOOKUP(D15,N:O,2,0)</f>
        <v>#N/A</v>
      </c>
      <c r="K15" s="4"/>
      <c r="M15" s="8" t="s">
        <v>11</v>
      </c>
      <c r="N15" s="112">
        <v>414</v>
      </c>
      <c r="O15" s="10">
        <v>13</v>
      </c>
      <c r="P15" s="4">
        <f t="shared" si="0"/>
        <v>18</v>
      </c>
      <c r="Q15" s="4">
        <v>36</v>
      </c>
      <c r="R15" s="4">
        <f t="shared" si="1"/>
        <v>18.36</v>
      </c>
    </row>
    <row r="16" spans="3:18" x14ac:dyDescent="0.2">
      <c r="G16" s="4"/>
      <c r="N16" s="112">
        <v>656</v>
      </c>
      <c r="O16" s="10">
        <v>14</v>
      </c>
      <c r="P16" s="4">
        <v>19</v>
      </c>
      <c r="Q16" s="4">
        <v>56</v>
      </c>
      <c r="R16" s="4">
        <f t="shared" si="1"/>
        <v>19.559999999999999</v>
      </c>
    </row>
    <row r="17" spans="3:18" x14ac:dyDescent="0.2">
      <c r="J17" s="120" t="s">
        <v>11</v>
      </c>
      <c r="N17" s="112">
        <v>359</v>
      </c>
      <c r="O17" s="10">
        <v>15</v>
      </c>
      <c r="P17" s="4">
        <f t="shared" si="0"/>
        <v>19</v>
      </c>
      <c r="Q17" s="4">
        <v>58</v>
      </c>
      <c r="R17" s="4">
        <f t="shared" si="1"/>
        <v>19.579999999999998</v>
      </c>
    </row>
    <row r="18" spans="3:18" ht="12.75" customHeight="1" x14ac:dyDescent="0.2">
      <c r="C18" s="24">
        <v>6</v>
      </c>
      <c r="D18" s="24"/>
      <c r="E18" s="24"/>
      <c r="F18" s="24"/>
      <c r="G18" s="24"/>
      <c r="H18" s="24" t="s">
        <v>11</v>
      </c>
      <c r="I18" s="124" t="s">
        <v>30</v>
      </c>
      <c r="J18" s="120"/>
      <c r="K18" s="13" t="s">
        <v>11</v>
      </c>
      <c r="N18" s="112">
        <v>748</v>
      </c>
      <c r="O18" s="10">
        <v>16</v>
      </c>
      <c r="P18" s="4">
        <v>20</v>
      </c>
      <c r="Q18" s="4">
        <v>38</v>
      </c>
      <c r="R18" s="4">
        <f t="shared" si="1"/>
        <v>20.38</v>
      </c>
    </row>
    <row r="19" spans="3:18" ht="26.25" x14ac:dyDescent="0.25">
      <c r="C19" s="29" t="s">
        <v>13</v>
      </c>
      <c r="D19" s="24"/>
      <c r="E19" s="24"/>
      <c r="F19" s="26" t="s">
        <v>35</v>
      </c>
      <c r="G19" s="24"/>
      <c r="H19" s="29" t="s">
        <v>5</v>
      </c>
      <c r="I19" s="124"/>
      <c r="J19" s="37" t="s">
        <v>18</v>
      </c>
      <c r="M19" s="8" t="s">
        <v>11</v>
      </c>
      <c r="N19" s="112">
        <v>574</v>
      </c>
      <c r="O19" s="10">
        <v>17</v>
      </c>
      <c r="P19" s="4">
        <v>21</v>
      </c>
      <c r="Q19" s="4">
        <v>46</v>
      </c>
      <c r="R19" s="4">
        <f t="shared" si="1"/>
        <v>21.46</v>
      </c>
    </row>
    <row r="20" spans="3:18" x14ac:dyDescent="0.2">
      <c r="C20" s="20">
        <v>1</v>
      </c>
      <c r="D20" s="15">
        <v>696</v>
      </c>
      <c r="E20" s="19" t="s">
        <v>36</v>
      </c>
      <c r="F20" s="2">
        <v>10</v>
      </c>
      <c r="G20" s="19" t="s">
        <v>37</v>
      </c>
      <c r="H20">
        <f t="shared" ref="H20:H25" si="4">VLOOKUP($D20,$N:$R,5,0)</f>
        <v>15.05</v>
      </c>
      <c r="I20" s="4" t="str">
        <f t="shared" ref="I20:I25" si="5">IF($G20=I$18,+$J20,"")</f>
        <v/>
      </c>
      <c r="J20" s="119">
        <f t="shared" ref="J20:J25" si="6">VLOOKUP($D20,$N:$R,2,0)</f>
        <v>2</v>
      </c>
      <c r="M20" s="1"/>
      <c r="N20" s="112">
        <v>395</v>
      </c>
      <c r="O20" s="10">
        <v>18</v>
      </c>
      <c r="P20" s="4">
        <v>23</v>
      </c>
      <c r="Q20" s="4">
        <v>37</v>
      </c>
      <c r="R20" s="4">
        <f t="shared" si="1"/>
        <v>23.37</v>
      </c>
    </row>
    <row r="21" spans="3:18" x14ac:dyDescent="0.2">
      <c r="C21" s="20">
        <v>2</v>
      </c>
      <c r="D21" s="21">
        <v>464</v>
      </c>
      <c r="E21" s="2" t="s">
        <v>38</v>
      </c>
      <c r="F21" s="2">
        <v>10</v>
      </c>
      <c r="G21" s="19" t="s">
        <v>39</v>
      </c>
      <c r="H21">
        <f t="shared" si="4"/>
        <v>15.41</v>
      </c>
      <c r="I21" s="4" t="str">
        <f t="shared" si="5"/>
        <v/>
      </c>
      <c r="J21" s="119">
        <f t="shared" si="6"/>
        <v>6</v>
      </c>
      <c r="K21" s="4"/>
      <c r="N21" s="112">
        <v>391</v>
      </c>
      <c r="O21" s="10">
        <v>19</v>
      </c>
      <c r="P21" s="4">
        <v>25</v>
      </c>
      <c r="Q21" s="4">
        <v>17</v>
      </c>
      <c r="R21" s="4">
        <f t="shared" si="1"/>
        <v>25.17</v>
      </c>
    </row>
    <row r="22" spans="3:18" x14ac:dyDescent="0.2">
      <c r="C22" s="20">
        <v>3</v>
      </c>
      <c r="D22" s="21">
        <v>581</v>
      </c>
      <c r="E22" s="19" t="s">
        <v>40</v>
      </c>
      <c r="F22" s="2">
        <v>9</v>
      </c>
      <c r="G22" s="19" t="s">
        <v>41</v>
      </c>
      <c r="H22">
        <f t="shared" si="4"/>
        <v>17.559999999999999</v>
      </c>
      <c r="I22" s="4" t="str">
        <f t="shared" si="5"/>
        <v/>
      </c>
      <c r="J22" s="119">
        <f t="shared" si="6"/>
        <v>9</v>
      </c>
      <c r="K22" s="4"/>
      <c r="N22" s="112"/>
      <c r="O22" s="10">
        <v>20</v>
      </c>
      <c r="P22" s="4"/>
      <c r="Q22" s="4"/>
      <c r="R22" s="4"/>
    </row>
    <row r="23" spans="3:18" x14ac:dyDescent="0.2">
      <c r="C23" s="20">
        <v>4</v>
      </c>
      <c r="D23" s="21">
        <v>482</v>
      </c>
      <c r="E23" s="2" t="s">
        <v>42</v>
      </c>
      <c r="F23" s="2">
        <v>10</v>
      </c>
      <c r="G23" s="52" t="s">
        <v>30</v>
      </c>
      <c r="H23" s="5">
        <f t="shared" si="4"/>
        <v>18</v>
      </c>
      <c r="I23" s="4">
        <f t="shared" si="5"/>
        <v>10</v>
      </c>
      <c r="J23" s="119">
        <f t="shared" si="6"/>
        <v>10</v>
      </c>
      <c r="K23" s="4"/>
      <c r="N23" s="112"/>
      <c r="O23" s="10">
        <v>21</v>
      </c>
      <c r="P23" s="4"/>
      <c r="Q23" s="4"/>
      <c r="R23" s="4"/>
    </row>
    <row r="24" spans="3:18" x14ac:dyDescent="0.2">
      <c r="C24" s="20">
        <v>5</v>
      </c>
      <c r="D24" s="21">
        <v>375</v>
      </c>
      <c r="E24" s="19" t="s">
        <v>43</v>
      </c>
      <c r="F24" s="20">
        <v>10</v>
      </c>
      <c r="G24" s="52" t="s">
        <v>30</v>
      </c>
      <c r="H24">
        <f t="shared" si="4"/>
        <v>18.36</v>
      </c>
      <c r="I24" s="4">
        <f t="shared" si="5"/>
        <v>12</v>
      </c>
      <c r="J24" s="119">
        <f t="shared" si="6"/>
        <v>12</v>
      </c>
      <c r="K24" s="4"/>
      <c r="N24" s="112"/>
      <c r="O24" s="10">
        <v>22</v>
      </c>
      <c r="P24" s="4"/>
      <c r="Q24" s="4"/>
      <c r="R24" s="4"/>
    </row>
    <row r="25" spans="3:18" ht="15.75" x14ac:dyDescent="0.25">
      <c r="C25" s="20">
        <v>6</v>
      </c>
      <c r="D25" s="21">
        <v>391</v>
      </c>
      <c r="E25" s="2" t="s">
        <v>44</v>
      </c>
      <c r="F25" s="2">
        <v>9</v>
      </c>
      <c r="G25" s="19" t="s">
        <v>45</v>
      </c>
      <c r="H25">
        <f t="shared" si="4"/>
        <v>25.17</v>
      </c>
      <c r="I25" s="4" t="str">
        <f t="shared" si="5"/>
        <v/>
      </c>
      <c r="J25" s="119">
        <f t="shared" si="6"/>
        <v>19</v>
      </c>
      <c r="K25" s="4"/>
      <c r="M25" s="8" t="s">
        <v>11</v>
      </c>
      <c r="N25" s="114"/>
      <c r="O25" s="10">
        <v>23</v>
      </c>
      <c r="P25" s="4"/>
      <c r="Q25" s="4"/>
      <c r="R25" s="4"/>
    </row>
    <row r="26" spans="3:18" x14ac:dyDescent="0.2">
      <c r="C26" s="16"/>
      <c r="D26" s="15"/>
      <c r="E26" s="7"/>
      <c r="F26" s="16"/>
      <c r="G26" s="12"/>
      <c r="H26" s="17"/>
      <c r="I26" s="4"/>
      <c r="K26" s="4"/>
      <c r="N26" s="112"/>
      <c r="O26" s="10">
        <v>24</v>
      </c>
      <c r="P26" s="4"/>
      <c r="Q26" s="4"/>
      <c r="R26" s="4"/>
    </row>
    <row r="27" spans="3:18" x14ac:dyDescent="0.2">
      <c r="G27" s="4"/>
      <c r="N27" s="112"/>
      <c r="O27" s="10">
        <v>25</v>
      </c>
      <c r="P27" s="4"/>
      <c r="Q27" s="4"/>
      <c r="R27" s="4"/>
    </row>
    <row r="28" spans="3:18" ht="15.75" x14ac:dyDescent="0.25">
      <c r="C28" s="27">
        <v>2</v>
      </c>
      <c r="D28" s="24"/>
      <c r="E28" s="24"/>
      <c r="F28" s="24"/>
      <c r="G28" s="24"/>
      <c r="H28" s="24"/>
      <c r="I28" s="34" t="s">
        <v>11</v>
      </c>
      <c r="J28" s="120"/>
      <c r="M28" s="8"/>
      <c r="N28" s="113"/>
      <c r="O28" s="10">
        <v>26</v>
      </c>
      <c r="P28" s="4"/>
      <c r="Q28" s="4"/>
      <c r="R28" s="4"/>
    </row>
    <row r="29" spans="3:18" ht="25.5" x14ac:dyDescent="0.2">
      <c r="C29" s="29" t="s">
        <v>13</v>
      </c>
      <c r="D29" s="24"/>
      <c r="E29" s="24"/>
      <c r="F29" s="26" t="s">
        <v>46</v>
      </c>
      <c r="G29" s="24"/>
      <c r="H29" s="29" t="s">
        <v>5</v>
      </c>
      <c r="J29" s="37" t="s">
        <v>18</v>
      </c>
      <c r="N29" s="112"/>
      <c r="O29" s="10">
        <v>27</v>
      </c>
      <c r="P29" s="4"/>
      <c r="Q29" s="4"/>
      <c r="R29" s="4"/>
    </row>
    <row r="30" spans="3:18" x14ac:dyDescent="0.2">
      <c r="C30" s="20">
        <v>1</v>
      </c>
      <c r="D30" s="15">
        <v>698</v>
      </c>
      <c r="E30" s="19" t="s">
        <v>47</v>
      </c>
      <c r="F30" s="2">
        <v>12</v>
      </c>
      <c r="G30" s="19" t="s">
        <v>48</v>
      </c>
      <c r="H30">
        <f>VLOOKUP($D30,$N:$R,5,0)</f>
        <v>18.18</v>
      </c>
      <c r="I30" s="4"/>
      <c r="J30" s="119">
        <f>VLOOKUP($D30,$N:$R,2,0)</f>
        <v>11</v>
      </c>
      <c r="N30" s="112"/>
      <c r="O30" s="10">
        <v>28</v>
      </c>
      <c r="P30" s="4"/>
      <c r="Q30" s="4"/>
      <c r="R30" s="4"/>
    </row>
    <row r="31" spans="3:18" x14ac:dyDescent="0.2">
      <c r="C31" s="20" t="s">
        <v>31</v>
      </c>
      <c r="D31" s="21">
        <v>364</v>
      </c>
      <c r="E31" s="19" t="s">
        <v>49</v>
      </c>
      <c r="F31" s="20">
        <v>12</v>
      </c>
      <c r="G31" s="19" t="s">
        <v>30</v>
      </c>
      <c r="H31" t="s">
        <v>31</v>
      </c>
      <c r="I31" s="4"/>
      <c r="J31" s="119" t="e">
        <f>VLOOKUP($D31,$N:$R,2,0)</f>
        <v>#N/A</v>
      </c>
      <c r="N31" s="112"/>
      <c r="O31" s="10">
        <v>29</v>
      </c>
      <c r="P31" s="4"/>
      <c r="Q31" s="4"/>
      <c r="R31" s="4"/>
    </row>
    <row r="32" spans="3:18" x14ac:dyDescent="0.2">
      <c r="C32" s="19"/>
      <c r="D32" s="15"/>
      <c r="E32" s="2"/>
      <c r="F32" s="19"/>
      <c r="G32" s="19"/>
      <c r="L32" s="7" t="s">
        <v>11</v>
      </c>
      <c r="M32" s="7" t="s">
        <v>11</v>
      </c>
      <c r="N32" s="115"/>
      <c r="O32" s="116">
        <v>30</v>
      </c>
      <c r="P32" s="4"/>
      <c r="Q32" s="4"/>
      <c r="R32" s="4"/>
    </row>
    <row r="33" spans="3:15" x14ac:dyDescent="0.2">
      <c r="C33" s="14"/>
      <c r="D33" s="15"/>
      <c r="E33" s="7"/>
      <c r="F33" s="14"/>
      <c r="G33" s="12"/>
      <c r="H33" s="4"/>
    </row>
    <row r="34" spans="3:15" x14ac:dyDescent="0.2">
      <c r="I34" s="32"/>
    </row>
    <row r="35" spans="3:15" ht="25.5" customHeight="1" x14ac:dyDescent="0.2">
      <c r="C35" s="27">
        <v>6</v>
      </c>
      <c r="D35" s="24"/>
      <c r="E35" s="24"/>
      <c r="F35" s="24"/>
      <c r="G35" s="24"/>
      <c r="H35" s="24" t="s">
        <v>11</v>
      </c>
      <c r="I35" s="122" t="s">
        <v>50</v>
      </c>
      <c r="J35" s="120"/>
    </row>
    <row r="36" spans="3:15" ht="25.5" x14ac:dyDescent="0.2">
      <c r="C36" s="29" t="s">
        <v>13</v>
      </c>
      <c r="D36" s="24"/>
      <c r="E36" s="24"/>
      <c r="F36" s="26" t="s">
        <v>51</v>
      </c>
      <c r="G36" s="24"/>
      <c r="H36" s="29" t="s">
        <v>5</v>
      </c>
      <c r="I36" s="123"/>
      <c r="J36" s="37" t="s">
        <v>18</v>
      </c>
      <c r="M36" s="1"/>
      <c r="N36" s="1"/>
      <c r="O36" s="7"/>
    </row>
    <row r="37" spans="3:15" x14ac:dyDescent="0.2">
      <c r="C37" s="20">
        <v>1</v>
      </c>
      <c r="D37" s="15">
        <v>709</v>
      </c>
      <c r="E37" s="19" t="s">
        <v>52</v>
      </c>
      <c r="F37" s="2">
        <v>11</v>
      </c>
      <c r="G37" s="19" t="s">
        <v>39</v>
      </c>
      <c r="H37" s="5">
        <f t="shared" ref="H37:H42" si="7">VLOOKUP($D37,$N:$R,5,0)</f>
        <v>14.21</v>
      </c>
      <c r="I37" s="4" t="str">
        <f t="shared" ref="I37:I42" si="8">IF($G37=I$35,+$J37,"")</f>
        <v/>
      </c>
      <c r="J37" s="119">
        <f t="shared" ref="J37:J42" si="9">VLOOKUP($D37,$N:$R,2,0)</f>
        <v>1</v>
      </c>
      <c r="O37" s="7"/>
    </row>
    <row r="38" spans="3:15" x14ac:dyDescent="0.2">
      <c r="C38" s="20">
        <v>2</v>
      </c>
      <c r="D38" s="21">
        <v>533</v>
      </c>
      <c r="E38" s="2" t="s">
        <v>53</v>
      </c>
      <c r="F38" s="2">
        <v>13</v>
      </c>
      <c r="G38" s="19" t="s">
        <v>50</v>
      </c>
      <c r="H38" s="5">
        <f t="shared" si="7"/>
        <v>15.26</v>
      </c>
      <c r="I38" s="4">
        <f t="shared" si="8"/>
        <v>3</v>
      </c>
      <c r="J38" s="119">
        <f t="shared" si="9"/>
        <v>3</v>
      </c>
    </row>
    <row r="39" spans="3:15" x14ac:dyDescent="0.2">
      <c r="C39" s="20">
        <v>3</v>
      </c>
      <c r="D39" s="21">
        <v>347</v>
      </c>
      <c r="E39" s="19" t="s">
        <v>54</v>
      </c>
      <c r="F39" s="20">
        <v>11</v>
      </c>
      <c r="G39" s="19" t="s">
        <v>20</v>
      </c>
      <c r="H39" s="5">
        <f t="shared" si="7"/>
        <v>15.3</v>
      </c>
      <c r="I39" s="4" t="str">
        <f t="shared" si="8"/>
        <v/>
      </c>
      <c r="J39" s="119">
        <f t="shared" si="9"/>
        <v>4</v>
      </c>
    </row>
    <row r="40" spans="3:15" x14ac:dyDescent="0.2">
      <c r="C40" s="20">
        <v>4</v>
      </c>
      <c r="D40" s="15">
        <v>666</v>
      </c>
      <c r="E40" s="19" t="s">
        <v>55</v>
      </c>
      <c r="F40" s="2">
        <v>12</v>
      </c>
      <c r="G40" s="19" t="s">
        <v>50</v>
      </c>
      <c r="H40" s="5">
        <f t="shared" si="7"/>
        <v>15.4</v>
      </c>
      <c r="I40" s="4">
        <f t="shared" si="8"/>
        <v>5</v>
      </c>
      <c r="J40" s="119">
        <f t="shared" si="9"/>
        <v>5</v>
      </c>
    </row>
    <row r="41" spans="3:15" ht="15.75" x14ac:dyDescent="0.25">
      <c r="C41" s="20">
        <v>5</v>
      </c>
      <c r="D41" s="21">
        <v>568</v>
      </c>
      <c r="E41" s="19" t="s">
        <v>56</v>
      </c>
      <c r="F41" s="2">
        <v>12</v>
      </c>
      <c r="G41" s="19" t="s">
        <v>50</v>
      </c>
      <c r="H41" s="5">
        <f t="shared" si="7"/>
        <v>16.329999999999998</v>
      </c>
      <c r="I41" s="4">
        <f t="shared" si="8"/>
        <v>7</v>
      </c>
      <c r="J41" s="119">
        <f t="shared" si="9"/>
        <v>7</v>
      </c>
      <c r="O41" s="8" t="s">
        <v>11</v>
      </c>
    </row>
    <row r="42" spans="3:15" ht="15.75" x14ac:dyDescent="0.25">
      <c r="C42" s="20">
        <v>6</v>
      </c>
      <c r="D42" s="21">
        <v>582</v>
      </c>
      <c r="E42" s="19" t="s">
        <v>57</v>
      </c>
      <c r="F42" s="2">
        <v>12</v>
      </c>
      <c r="G42" s="19" t="s">
        <v>41</v>
      </c>
      <c r="H42" s="5">
        <f t="shared" si="7"/>
        <v>17.28</v>
      </c>
      <c r="I42" s="4" t="str">
        <f t="shared" si="8"/>
        <v/>
      </c>
      <c r="J42" s="119">
        <f t="shared" si="9"/>
        <v>8</v>
      </c>
      <c r="M42" s="8" t="s">
        <v>11</v>
      </c>
      <c r="N42" s="6" t="s">
        <v>11</v>
      </c>
    </row>
    <row r="43" spans="3:15" x14ac:dyDescent="0.2">
      <c r="C43" s="2"/>
      <c r="D43" s="15"/>
      <c r="E43" s="2"/>
      <c r="F43" s="2"/>
      <c r="G43" s="19"/>
      <c r="H43" s="17"/>
      <c r="I43" s="4"/>
    </row>
    <row r="44" spans="3:15" x14ac:dyDescent="0.2">
      <c r="D44" s="14"/>
      <c r="E44" s="12"/>
      <c r="G44" s="12"/>
      <c r="H44" s="4"/>
      <c r="I44" s="4"/>
      <c r="J44" s="120"/>
    </row>
    <row r="45" spans="3:15" x14ac:dyDescent="0.2">
      <c r="D45" s="13"/>
      <c r="E45" s="4"/>
      <c r="G45" s="4"/>
      <c r="H45" s="4"/>
      <c r="I45" s="4"/>
    </row>
    <row r="46" spans="3:15" x14ac:dyDescent="0.2">
      <c r="D46" s="13"/>
      <c r="E46" s="4"/>
      <c r="G46" s="4"/>
      <c r="H46" s="4"/>
      <c r="I46" s="4"/>
    </row>
    <row r="47" spans="3:15" x14ac:dyDescent="0.2">
      <c r="D47" s="4"/>
      <c r="E47" s="4"/>
      <c r="G47" s="4"/>
      <c r="H47" s="4"/>
      <c r="I47" s="4"/>
    </row>
    <row r="48" spans="3:15" x14ac:dyDescent="0.2">
      <c r="D48" s="4"/>
      <c r="E48" s="4"/>
      <c r="G48" s="4"/>
      <c r="H48" s="4"/>
      <c r="I48" s="4"/>
    </row>
    <row r="49" spans="4:9" x14ac:dyDescent="0.2">
      <c r="D49" s="4"/>
      <c r="E49" s="4"/>
      <c r="G49" s="4"/>
      <c r="H49" s="4"/>
      <c r="I49" s="4"/>
    </row>
  </sheetData>
  <sortState ref="D37:J42">
    <sortCondition ref="J37:J42"/>
  </sortState>
  <mergeCells count="2">
    <mergeCell ref="I35:I36"/>
    <mergeCell ref="I18:I19"/>
  </mergeCells>
  <phoneticPr fontId="2" type="noConversion"/>
  <pageMargins left="0.74803149606299213" right="0.74803149606299213" top="0.55118110236220474" bottom="0.6692913385826772" header="0.51181102362204722" footer="0.51181102362204722"/>
  <pageSetup paperSize="9" scale="92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126"/>
  <sheetViews>
    <sheetView zoomScale="80" zoomScaleNormal="80" workbookViewId="0">
      <pane xSplit="8" ySplit="8" topLeftCell="I9" activePane="bottomRight" state="frozen"/>
      <selection activeCell="G44" sqref="G44"/>
      <selection pane="topRight" activeCell="G44" sqref="G44"/>
      <selection pane="bottomLeft" activeCell="G44" sqref="G44"/>
      <selection pane="bottomRight" activeCell="J101" sqref="J101"/>
    </sheetView>
  </sheetViews>
  <sheetFormatPr defaultRowHeight="12.75" outlineLevelRow="1" outlineLevelCol="1" x14ac:dyDescent="0.2"/>
  <cols>
    <col min="1" max="1" width="7.42578125" customWidth="1"/>
    <col min="2" max="2" width="7.7109375" customWidth="1"/>
    <col min="3" max="3" width="27" bestFit="1" customWidth="1"/>
    <col min="4" max="4" width="12" bestFit="1" customWidth="1"/>
    <col min="5" max="5" width="28.85546875" customWidth="1"/>
    <col min="6" max="7" width="9.140625" hidden="1" customWidth="1" outlineLevel="1"/>
    <col min="8" max="8" width="24.5703125" customWidth="1" collapsed="1"/>
    <col min="9" max="10" width="9.140625" customWidth="1" outlineLevel="1"/>
    <col min="11" max="11" width="10.7109375" customWidth="1" outlineLevel="1"/>
    <col min="12" max="12" width="12.5703125" customWidth="1" outlineLevel="1"/>
    <col min="13" max="13" width="10.42578125" hidden="1" customWidth="1" outlineLevel="1"/>
    <col min="14" max="14" width="10.140625" customWidth="1" outlineLevel="1"/>
    <col min="15" max="17" width="10.140625" hidden="1" customWidth="1" outlineLevel="1"/>
    <col min="18" max="18" width="24.7109375" hidden="1" customWidth="1" outlineLevel="1"/>
    <col min="19" max="20" width="0" hidden="1" customWidth="1"/>
    <col min="21" max="21" width="22.5703125" hidden="1" customWidth="1"/>
    <col min="22" max="22" width="0" hidden="1" customWidth="1"/>
    <col min="23" max="23" width="26.85546875" hidden="1" customWidth="1"/>
    <col min="24" max="24" width="0" hidden="1" customWidth="1"/>
  </cols>
  <sheetData>
    <row r="2" spans="1:24" ht="18" x14ac:dyDescent="0.25">
      <c r="A2" s="3" t="s">
        <v>0</v>
      </c>
      <c r="C2" s="3"/>
      <c r="D2" s="3"/>
      <c r="E2" s="3"/>
    </row>
    <row r="3" spans="1:24" ht="18" x14ac:dyDescent="0.25">
      <c r="A3" s="3"/>
      <c r="C3" s="3"/>
      <c r="D3" s="3"/>
      <c r="E3" s="3"/>
    </row>
    <row r="4" spans="1:24" ht="18" x14ac:dyDescent="0.25">
      <c r="A4" s="3" t="s">
        <v>58</v>
      </c>
      <c r="C4" s="3"/>
      <c r="D4" s="3"/>
      <c r="E4" t="s">
        <v>7</v>
      </c>
      <c r="H4" s="18" t="s">
        <v>59</v>
      </c>
    </row>
    <row r="6" spans="1:24" ht="18" x14ac:dyDescent="0.25">
      <c r="A6" s="3" t="s">
        <v>60</v>
      </c>
      <c r="E6" s="7" t="s">
        <v>61</v>
      </c>
      <c r="F6" t="s">
        <v>11</v>
      </c>
      <c r="G6" t="s">
        <v>11</v>
      </c>
      <c r="H6" s="12" t="s">
        <v>11</v>
      </c>
      <c r="I6" s="4"/>
      <c r="J6" s="4"/>
      <c r="L6" s="4"/>
    </row>
    <row r="7" spans="1:24" x14ac:dyDescent="0.2">
      <c r="A7" s="27"/>
      <c r="B7" s="80"/>
      <c r="C7" s="27"/>
      <c r="D7" s="24"/>
      <c r="E7" s="24"/>
      <c r="F7" s="77"/>
      <c r="G7" s="77"/>
      <c r="H7" s="24"/>
      <c r="T7" s="27">
        <v>46</v>
      </c>
      <c r="U7" s="27"/>
      <c r="V7" s="26" t="s">
        <v>62</v>
      </c>
      <c r="W7" s="24"/>
    </row>
    <row r="8" spans="1:24" ht="38.25" x14ac:dyDescent="0.2">
      <c r="A8" s="29" t="s">
        <v>13</v>
      </c>
      <c r="B8" s="81" t="s">
        <v>14</v>
      </c>
      <c r="C8" s="26" t="s">
        <v>15</v>
      </c>
      <c r="D8" s="28" t="s">
        <v>16</v>
      </c>
      <c r="E8" s="26" t="s">
        <v>17</v>
      </c>
      <c r="F8" s="47" t="s">
        <v>3</v>
      </c>
      <c r="G8" s="47" t="s">
        <v>4</v>
      </c>
      <c r="H8" s="31" t="s">
        <v>5</v>
      </c>
      <c r="I8" s="25" t="s">
        <v>63</v>
      </c>
      <c r="J8" s="85" t="s">
        <v>64</v>
      </c>
      <c r="K8" s="33" t="s">
        <v>65</v>
      </c>
      <c r="L8" s="67" t="s">
        <v>66</v>
      </c>
      <c r="M8" s="46" t="s">
        <v>67</v>
      </c>
      <c r="N8" s="42" t="s">
        <v>68</v>
      </c>
      <c r="O8" s="22"/>
      <c r="P8" s="22"/>
      <c r="Q8" s="22"/>
      <c r="R8" s="78" t="s">
        <v>69</v>
      </c>
      <c r="T8" s="30" t="s">
        <v>14</v>
      </c>
      <c r="U8" s="26" t="s">
        <v>15</v>
      </c>
      <c r="V8" s="28" t="s">
        <v>16</v>
      </c>
      <c r="W8" s="26" t="s">
        <v>17</v>
      </c>
      <c r="X8" s="79" t="s">
        <v>70</v>
      </c>
    </row>
    <row r="9" spans="1:24" x14ac:dyDescent="0.2">
      <c r="A9" s="20">
        <v>1</v>
      </c>
      <c r="B9" s="21">
        <v>750</v>
      </c>
      <c r="C9" s="19" t="str">
        <f t="shared" ref="C9:C54" si="0">VLOOKUP($B9,$T:$W,2,0)</f>
        <v>Michael Richardson</v>
      </c>
      <c r="D9" s="2">
        <f t="shared" ref="D9:D54" si="1">VLOOKUP($B9,$T:$W,3,0)</f>
        <v>2</v>
      </c>
      <c r="E9" s="19" t="str">
        <f t="shared" ref="E9:E54" si="2">VLOOKUP($B9,$T:$W,4,0)</f>
        <v>Snarestone Primary</v>
      </c>
      <c r="F9" s="4">
        <v>5</v>
      </c>
      <c r="G9" s="4">
        <v>7</v>
      </c>
      <c r="H9" s="17">
        <f>+F9+G9/100</f>
        <v>5.07</v>
      </c>
      <c r="I9" s="4" t="str">
        <f t="shared" ref="I9:Q18" si="3">IF($E9=I$8,+$A9,"")</f>
        <v/>
      </c>
      <c r="J9" s="4" t="str">
        <f t="shared" si="3"/>
        <v/>
      </c>
      <c r="K9" s="4" t="str">
        <f t="shared" si="3"/>
        <v/>
      </c>
      <c r="L9" s="4" t="str">
        <f t="shared" si="3"/>
        <v/>
      </c>
      <c r="M9" s="4" t="str">
        <f t="shared" si="3"/>
        <v/>
      </c>
      <c r="N9" s="4" t="str">
        <f t="shared" si="3"/>
        <v/>
      </c>
      <c r="O9" s="4" t="str">
        <f t="shared" si="3"/>
        <v/>
      </c>
      <c r="P9" s="4" t="str">
        <f t="shared" si="3"/>
        <v/>
      </c>
      <c r="Q9" s="4" t="str">
        <f t="shared" si="3"/>
        <v/>
      </c>
      <c r="R9" s="4" t="str">
        <f t="shared" ref="R9:R54" si="4">IF(SUM(I9:Q9)&lt;&gt;0,"",E9)</f>
        <v>Snarestone Primary</v>
      </c>
      <c r="T9" s="21">
        <v>385</v>
      </c>
      <c r="U9" s="19" t="s">
        <v>71</v>
      </c>
      <c r="V9" s="20">
        <v>2</v>
      </c>
      <c r="W9" s="19" t="s">
        <v>30</v>
      </c>
      <c r="X9" s="79">
        <f t="shared" ref="X9:X55" si="5">VLOOKUP(T9,B:B,1,0)</f>
        <v>385</v>
      </c>
    </row>
    <row r="10" spans="1:24" x14ac:dyDescent="0.2">
      <c r="A10" s="2">
        <v>2</v>
      </c>
      <c r="B10" s="21">
        <v>508</v>
      </c>
      <c r="C10" s="19" t="str">
        <f t="shared" si="0"/>
        <v>George Cunningham</v>
      </c>
      <c r="D10" s="2">
        <f t="shared" si="1"/>
        <v>2</v>
      </c>
      <c r="E10" s="19" t="str">
        <f t="shared" si="2"/>
        <v>Orchard Primary</v>
      </c>
      <c r="F10" s="4">
        <f>+F9</f>
        <v>5</v>
      </c>
      <c r="G10" s="4">
        <v>14</v>
      </c>
      <c r="H10" s="17">
        <f t="shared" ref="H10:H46" si="6">+F10+G10/100</f>
        <v>5.14</v>
      </c>
      <c r="I10" s="4" t="str">
        <f t="shared" si="3"/>
        <v/>
      </c>
      <c r="J10" s="4">
        <f t="shared" si="3"/>
        <v>2</v>
      </c>
      <c r="K10" s="4" t="str">
        <f t="shared" si="3"/>
        <v/>
      </c>
      <c r="L10" s="4" t="str">
        <f t="shared" si="3"/>
        <v/>
      </c>
      <c r="M10" s="4" t="str">
        <f t="shared" si="3"/>
        <v/>
      </c>
      <c r="N10" s="4" t="str">
        <f t="shared" si="3"/>
        <v/>
      </c>
      <c r="O10" s="4" t="str">
        <f t="shared" si="3"/>
        <v/>
      </c>
      <c r="P10" s="4" t="str">
        <f t="shared" si="3"/>
        <v/>
      </c>
      <c r="Q10" s="4" t="str">
        <f t="shared" si="3"/>
        <v/>
      </c>
      <c r="R10" s="4" t="str">
        <f t="shared" si="4"/>
        <v/>
      </c>
      <c r="T10" s="21">
        <v>394</v>
      </c>
      <c r="U10" s="2" t="s">
        <v>72</v>
      </c>
      <c r="V10" s="2">
        <v>2</v>
      </c>
      <c r="W10" s="68" t="s">
        <v>66</v>
      </c>
      <c r="X10" s="79">
        <f t="shared" si="5"/>
        <v>394</v>
      </c>
    </row>
    <row r="11" spans="1:24" x14ac:dyDescent="0.2">
      <c r="A11" s="20">
        <v>3</v>
      </c>
      <c r="B11" s="21">
        <v>642</v>
      </c>
      <c r="C11" s="19" t="str">
        <f t="shared" si="0"/>
        <v>Oliver Carter</v>
      </c>
      <c r="D11" s="2">
        <f t="shared" si="1"/>
        <v>2</v>
      </c>
      <c r="E11" s="19" t="str">
        <f t="shared" si="2"/>
        <v>St Peter's Market Bosworth</v>
      </c>
      <c r="F11" s="4">
        <f t="shared" ref="F11:F44" si="7">+F10</f>
        <v>5</v>
      </c>
      <c r="G11" s="4">
        <v>30</v>
      </c>
      <c r="H11" s="17">
        <f t="shared" si="6"/>
        <v>5.3</v>
      </c>
      <c r="I11" s="4" t="str">
        <f t="shared" si="3"/>
        <v/>
      </c>
      <c r="J11" s="4" t="str">
        <f t="shared" si="3"/>
        <v/>
      </c>
      <c r="K11" s="4">
        <f t="shared" si="3"/>
        <v>3</v>
      </c>
      <c r="L11" s="4" t="str">
        <f t="shared" si="3"/>
        <v/>
      </c>
      <c r="M11" s="4" t="str">
        <f t="shared" si="3"/>
        <v/>
      </c>
      <c r="N11" s="4" t="str">
        <f t="shared" si="3"/>
        <v/>
      </c>
      <c r="O11" s="4" t="str">
        <f t="shared" si="3"/>
        <v/>
      </c>
      <c r="P11" s="4" t="str">
        <f t="shared" si="3"/>
        <v/>
      </c>
      <c r="Q11" s="4" t="str">
        <f t="shared" si="3"/>
        <v/>
      </c>
      <c r="R11" s="4" t="str">
        <f t="shared" si="4"/>
        <v/>
      </c>
      <c r="T11" s="21">
        <v>410</v>
      </c>
      <c r="U11" s="2" t="s">
        <v>73</v>
      </c>
      <c r="V11" s="2" t="s">
        <v>74</v>
      </c>
      <c r="W11" s="55" t="s">
        <v>63</v>
      </c>
      <c r="X11" s="79">
        <f t="shared" si="5"/>
        <v>410</v>
      </c>
    </row>
    <row r="12" spans="1:24" x14ac:dyDescent="0.2">
      <c r="A12" s="2">
        <v>4</v>
      </c>
      <c r="B12" s="21">
        <v>710</v>
      </c>
      <c r="C12" s="19" t="str">
        <f t="shared" si="0"/>
        <v>William Driver</v>
      </c>
      <c r="D12" s="2">
        <f t="shared" si="1"/>
        <v>2</v>
      </c>
      <c r="E12" s="19" t="str">
        <f t="shared" si="2"/>
        <v>Elizabeth Woodville</v>
      </c>
      <c r="F12" s="4">
        <f t="shared" si="7"/>
        <v>5</v>
      </c>
      <c r="G12" s="4">
        <v>45</v>
      </c>
      <c r="H12" s="17">
        <f t="shared" si="6"/>
        <v>5.45</v>
      </c>
      <c r="I12" s="4" t="str">
        <f t="shared" si="3"/>
        <v/>
      </c>
      <c r="J12" s="4" t="str">
        <f t="shared" si="3"/>
        <v/>
      </c>
      <c r="K12" s="4" t="str">
        <f t="shared" si="3"/>
        <v/>
      </c>
      <c r="L12" s="4" t="str">
        <f t="shared" si="3"/>
        <v/>
      </c>
      <c r="M12" s="4" t="str">
        <f t="shared" si="3"/>
        <v/>
      </c>
      <c r="N12" s="4">
        <f t="shared" si="3"/>
        <v>4</v>
      </c>
      <c r="O12" s="4" t="str">
        <f t="shared" si="3"/>
        <v/>
      </c>
      <c r="P12" s="4" t="str">
        <f t="shared" si="3"/>
        <v/>
      </c>
      <c r="Q12" s="4" t="str">
        <f t="shared" si="3"/>
        <v/>
      </c>
      <c r="R12" s="4" t="str">
        <f t="shared" si="4"/>
        <v/>
      </c>
      <c r="T12" s="21">
        <v>417</v>
      </c>
      <c r="U12" s="2" t="s">
        <v>75</v>
      </c>
      <c r="V12" s="19">
        <v>1</v>
      </c>
      <c r="W12" s="19" t="s">
        <v>76</v>
      </c>
      <c r="X12" s="79">
        <f t="shared" si="5"/>
        <v>417</v>
      </c>
    </row>
    <row r="13" spans="1:24" x14ac:dyDescent="0.2">
      <c r="A13" s="20">
        <v>5</v>
      </c>
      <c r="B13" s="21">
        <v>385</v>
      </c>
      <c r="C13" s="19" t="str">
        <f t="shared" si="0"/>
        <v>Adam Morrison</v>
      </c>
      <c r="D13" s="2">
        <f t="shared" si="1"/>
        <v>2</v>
      </c>
      <c r="E13" s="19" t="str">
        <f t="shared" si="2"/>
        <v xml:space="preserve">Ivanhoe Robins </v>
      </c>
      <c r="F13" s="4">
        <f t="shared" si="7"/>
        <v>5</v>
      </c>
      <c r="G13" s="4">
        <v>47</v>
      </c>
      <c r="H13" s="17">
        <f t="shared" si="6"/>
        <v>5.47</v>
      </c>
      <c r="I13" s="4" t="str">
        <f t="shared" si="3"/>
        <v/>
      </c>
      <c r="J13" s="4" t="str">
        <f t="shared" si="3"/>
        <v/>
      </c>
      <c r="K13" s="4" t="str">
        <f t="shared" si="3"/>
        <v/>
      </c>
      <c r="L13" s="4" t="str">
        <f t="shared" si="3"/>
        <v/>
      </c>
      <c r="M13" s="4" t="str">
        <f t="shared" si="3"/>
        <v/>
      </c>
      <c r="N13" s="4" t="str">
        <f t="shared" si="3"/>
        <v/>
      </c>
      <c r="O13" s="4" t="str">
        <f t="shared" si="3"/>
        <v/>
      </c>
      <c r="P13" s="4" t="str">
        <f t="shared" si="3"/>
        <v/>
      </c>
      <c r="Q13" s="4" t="str">
        <f t="shared" si="3"/>
        <v/>
      </c>
      <c r="R13" s="4" t="str">
        <f t="shared" si="4"/>
        <v xml:space="preserve">Ivanhoe Robins </v>
      </c>
      <c r="T13" s="21">
        <v>457</v>
      </c>
      <c r="U13" s="2" t="s">
        <v>77</v>
      </c>
      <c r="V13" s="2">
        <v>1</v>
      </c>
      <c r="W13" s="19" t="s">
        <v>78</v>
      </c>
      <c r="X13" s="79">
        <f t="shared" si="5"/>
        <v>457</v>
      </c>
    </row>
    <row r="14" spans="1:24" x14ac:dyDescent="0.2">
      <c r="A14" s="2">
        <v>6</v>
      </c>
      <c r="B14" s="21">
        <v>551</v>
      </c>
      <c r="C14" s="19" t="str">
        <f t="shared" si="0"/>
        <v>Huey Bryan</v>
      </c>
      <c r="D14" s="2">
        <f t="shared" si="1"/>
        <v>2</v>
      </c>
      <c r="E14" s="19" t="str">
        <f t="shared" si="2"/>
        <v>Blaby Stokes</v>
      </c>
      <c r="F14" s="4">
        <v>6</v>
      </c>
      <c r="G14" s="4">
        <v>3</v>
      </c>
      <c r="H14" s="17">
        <f t="shared" si="6"/>
        <v>6.03</v>
      </c>
      <c r="I14" s="4" t="str">
        <f t="shared" si="3"/>
        <v/>
      </c>
      <c r="J14" s="4" t="str">
        <f t="shared" si="3"/>
        <v/>
      </c>
      <c r="K14" s="4" t="str">
        <f t="shared" si="3"/>
        <v/>
      </c>
      <c r="L14" s="4" t="str">
        <f t="shared" si="3"/>
        <v/>
      </c>
      <c r="M14" s="4" t="str">
        <f t="shared" si="3"/>
        <v/>
      </c>
      <c r="N14" s="4" t="str">
        <f t="shared" si="3"/>
        <v/>
      </c>
      <c r="O14" s="4" t="str">
        <f t="shared" si="3"/>
        <v/>
      </c>
      <c r="P14" s="4" t="str">
        <f t="shared" si="3"/>
        <v/>
      </c>
      <c r="Q14" s="4" t="str">
        <f t="shared" si="3"/>
        <v/>
      </c>
      <c r="R14" s="4" t="str">
        <f t="shared" si="4"/>
        <v>Blaby Stokes</v>
      </c>
      <c r="T14" s="21">
        <v>466</v>
      </c>
      <c r="U14" s="2" t="s">
        <v>79</v>
      </c>
      <c r="V14" s="2">
        <v>1</v>
      </c>
      <c r="W14" s="55" t="s">
        <v>63</v>
      </c>
      <c r="X14" s="79">
        <f t="shared" si="5"/>
        <v>466</v>
      </c>
    </row>
    <row r="15" spans="1:24" x14ac:dyDescent="0.2">
      <c r="A15" s="20">
        <v>7</v>
      </c>
      <c r="B15" s="21">
        <v>562</v>
      </c>
      <c r="C15" s="19" t="str">
        <f t="shared" si="0"/>
        <v>Archie Cumberlidge</v>
      </c>
      <c r="D15" s="2">
        <f t="shared" si="1"/>
        <v>1</v>
      </c>
      <c r="E15" s="19" t="str">
        <f t="shared" si="2"/>
        <v>Dunton Bassett</v>
      </c>
      <c r="F15" s="4">
        <f t="shared" si="7"/>
        <v>6</v>
      </c>
      <c r="G15" s="4">
        <v>4</v>
      </c>
      <c r="H15" s="17">
        <f t="shared" si="6"/>
        <v>6.04</v>
      </c>
      <c r="I15" s="4" t="str">
        <f t="shared" si="3"/>
        <v/>
      </c>
      <c r="J15" s="4" t="str">
        <f t="shared" si="3"/>
        <v/>
      </c>
      <c r="K15" s="4" t="str">
        <f t="shared" si="3"/>
        <v/>
      </c>
      <c r="L15" s="4" t="str">
        <f t="shared" si="3"/>
        <v/>
      </c>
      <c r="M15" s="4" t="str">
        <f t="shared" si="3"/>
        <v/>
      </c>
      <c r="N15" s="4" t="str">
        <f t="shared" si="3"/>
        <v/>
      </c>
      <c r="O15" s="4" t="str">
        <f t="shared" si="3"/>
        <v/>
      </c>
      <c r="P15" s="4" t="str">
        <f t="shared" si="3"/>
        <v/>
      </c>
      <c r="Q15" s="4" t="str">
        <f t="shared" si="3"/>
        <v/>
      </c>
      <c r="R15" s="4" t="str">
        <f t="shared" si="4"/>
        <v>Dunton Bassett</v>
      </c>
      <c r="T15" s="21">
        <v>473</v>
      </c>
      <c r="U15" s="2" t="s">
        <v>80</v>
      </c>
      <c r="V15" s="2" t="s">
        <v>74</v>
      </c>
      <c r="W15" s="19" t="s">
        <v>81</v>
      </c>
      <c r="X15" s="79" t="e">
        <f t="shared" si="5"/>
        <v>#N/A</v>
      </c>
    </row>
    <row r="16" spans="1:24" x14ac:dyDescent="0.2">
      <c r="A16" s="2">
        <v>8</v>
      </c>
      <c r="B16" s="21">
        <v>483</v>
      </c>
      <c r="C16" s="19" t="str">
        <f t="shared" si="0"/>
        <v>William Gray</v>
      </c>
      <c r="D16" s="2">
        <f t="shared" si="1"/>
        <v>2</v>
      </c>
      <c r="E16" s="19" t="str">
        <f t="shared" si="2"/>
        <v>Griffydam</v>
      </c>
      <c r="F16" s="4">
        <f t="shared" si="7"/>
        <v>6</v>
      </c>
      <c r="G16" s="4">
        <v>7</v>
      </c>
      <c r="H16" s="17">
        <f t="shared" si="6"/>
        <v>6.07</v>
      </c>
      <c r="I16" s="4" t="str">
        <f t="shared" si="3"/>
        <v/>
      </c>
      <c r="J16" s="4" t="str">
        <f t="shared" si="3"/>
        <v/>
      </c>
      <c r="K16" s="4" t="str">
        <f t="shared" si="3"/>
        <v/>
      </c>
      <c r="L16" s="4" t="str">
        <f t="shared" si="3"/>
        <v/>
      </c>
      <c r="M16" s="4" t="str">
        <f t="shared" si="3"/>
        <v/>
      </c>
      <c r="N16" s="4" t="str">
        <f t="shared" si="3"/>
        <v/>
      </c>
      <c r="O16" s="4" t="str">
        <f t="shared" si="3"/>
        <v/>
      </c>
      <c r="P16" s="4" t="str">
        <f t="shared" si="3"/>
        <v/>
      </c>
      <c r="Q16" s="4" t="str">
        <f t="shared" si="3"/>
        <v/>
      </c>
      <c r="R16" s="4" t="str">
        <f t="shared" si="4"/>
        <v>Griffydam</v>
      </c>
      <c r="T16" s="21">
        <v>749</v>
      </c>
      <c r="U16" s="2" t="s">
        <v>82</v>
      </c>
      <c r="V16" s="2" t="s">
        <v>74</v>
      </c>
      <c r="W16" s="19" t="s">
        <v>83</v>
      </c>
      <c r="X16" s="79" t="e">
        <f t="shared" si="5"/>
        <v>#N/A</v>
      </c>
    </row>
    <row r="17" spans="1:24" x14ac:dyDescent="0.2">
      <c r="A17" s="20">
        <v>9</v>
      </c>
      <c r="B17" s="21">
        <v>491</v>
      </c>
      <c r="C17" s="19" t="str">
        <f t="shared" si="0"/>
        <v>Luca Straw</v>
      </c>
      <c r="D17" s="2">
        <f t="shared" si="1"/>
        <v>2</v>
      </c>
      <c r="E17" s="19" t="str">
        <f t="shared" si="2"/>
        <v>St John the Baptist</v>
      </c>
      <c r="F17" s="4">
        <f>+F16</f>
        <v>6</v>
      </c>
      <c r="G17" s="4">
        <v>9</v>
      </c>
      <c r="H17" s="17">
        <f t="shared" si="6"/>
        <v>6.09</v>
      </c>
      <c r="I17" s="4">
        <f t="shared" si="3"/>
        <v>9</v>
      </c>
      <c r="J17" s="4" t="str">
        <f t="shared" si="3"/>
        <v/>
      </c>
      <c r="K17" s="4" t="str">
        <f t="shared" si="3"/>
        <v/>
      </c>
      <c r="L17" s="4" t="str">
        <f t="shared" si="3"/>
        <v/>
      </c>
      <c r="M17" s="4" t="str">
        <f t="shared" si="3"/>
        <v/>
      </c>
      <c r="N17" s="4" t="str">
        <f t="shared" si="3"/>
        <v/>
      </c>
      <c r="O17" s="4" t="str">
        <f t="shared" si="3"/>
        <v/>
      </c>
      <c r="P17" s="4" t="str">
        <f t="shared" si="3"/>
        <v/>
      </c>
      <c r="Q17" s="4" t="str">
        <f t="shared" si="3"/>
        <v/>
      </c>
      <c r="R17" s="4" t="str">
        <f t="shared" si="4"/>
        <v/>
      </c>
      <c r="T17" s="21">
        <v>750</v>
      </c>
      <c r="U17" s="2" t="s">
        <v>84</v>
      </c>
      <c r="V17" s="2">
        <v>2</v>
      </c>
      <c r="W17" s="19" t="s">
        <v>83</v>
      </c>
      <c r="X17" s="79">
        <f t="shared" si="5"/>
        <v>750</v>
      </c>
    </row>
    <row r="18" spans="1:24" x14ac:dyDescent="0.2">
      <c r="A18" s="2">
        <v>10</v>
      </c>
      <c r="B18" s="21">
        <v>662</v>
      </c>
      <c r="C18" s="19" t="str">
        <f t="shared" si="0"/>
        <v>Ben Talbot</v>
      </c>
      <c r="D18" s="2">
        <f t="shared" si="1"/>
        <v>2</v>
      </c>
      <c r="E18" s="19" t="str">
        <f t="shared" si="2"/>
        <v>St Mary's Bitteswell</v>
      </c>
      <c r="F18" s="4">
        <f t="shared" si="7"/>
        <v>6</v>
      </c>
      <c r="G18" s="4">
        <v>9</v>
      </c>
      <c r="H18" s="17">
        <f t="shared" si="6"/>
        <v>6.09</v>
      </c>
      <c r="I18" s="4" t="str">
        <f t="shared" si="3"/>
        <v/>
      </c>
      <c r="J18" s="4" t="str">
        <f t="shared" si="3"/>
        <v/>
      </c>
      <c r="K18" s="4" t="str">
        <f t="shared" si="3"/>
        <v/>
      </c>
      <c r="L18" s="4" t="str">
        <f t="shared" si="3"/>
        <v/>
      </c>
      <c r="M18" s="4">
        <f t="shared" si="3"/>
        <v>10</v>
      </c>
      <c r="N18" s="4" t="str">
        <f t="shared" si="3"/>
        <v/>
      </c>
      <c r="O18" s="4" t="str">
        <f t="shared" si="3"/>
        <v/>
      </c>
      <c r="P18" s="4" t="str">
        <f t="shared" si="3"/>
        <v/>
      </c>
      <c r="Q18" s="4" t="str">
        <f t="shared" si="3"/>
        <v/>
      </c>
      <c r="R18" s="4" t="str">
        <f t="shared" si="4"/>
        <v/>
      </c>
      <c r="T18" s="21">
        <v>483</v>
      </c>
      <c r="U18" s="2" t="s">
        <v>85</v>
      </c>
      <c r="V18" s="2">
        <v>2</v>
      </c>
      <c r="W18" s="19" t="s">
        <v>86</v>
      </c>
      <c r="X18" s="79">
        <f t="shared" si="5"/>
        <v>483</v>
      </c>
    </row>
    <row r="19" spans="1:24" x14ac:dyDescent="0.2">
      <c r="A19" s="20">
        <v>11</v>
      </c>
      <c r="B19" s="21">
        <v>457</v>
      </c>
      <c r="C19" s="19" t="str">
        <f t="shared" si="0"/>
        <v>Archie Mitchell</v>
      </c>
      <c r="D19" s="2">
        <f t="shared" si="1"/>
        <v>1</v>
      </c>
      <c r="E19" s="19" t="str">
        <f t="shared" si="2"/>
        <v>Kingway Primary</v>
      </c>
      <c r="F19" s="4">
        <f t="shared" si="7"/>
        <v>6</v>
      </c>
      <c r="G19" s="4">
        <v>21</v>
      </c>
      <c r="H19" s="17">
        <f t="shared" si="6"/>
        <v>6.21</v>
      </c>
      <c r="I19" s="4" t="str">
        <f t="shared" ref="I19:Q28" si="8">IF($E19=I$8,+$A19,"")</f>
        <v/>
      </c>
      <c r="J19" s="4" t="str">
        <f t="shared" si="8"/>
        <v/>
      </c>
      <c r="K19" s="4" t="str">
        <f t="shared" si="8"/>
        <v/>
      </c>
      <c r="L19" s="4" t="str">
        <f t="shared" si="8"/>
        <v/>
      </c>
      <c r="M19" s="4" t="str">
        <f t="shared" si="8"/>
        <v/>
      </c>
      <c r="N19" s="4" t="str">
        <f t="shared" si="8"/>
        <v/>
      </c>
      <c r="O19" s="4" t="str">
        <f t="shared" si="8"/>
        <v/>
      </c>
      <c r="P19" s="4" t="str">
        <f t="shared" si="8"/>
        <v/>
      </c>
      <c r="Q19" s="4" t="str">
        <f t="shared" si="8"/>
        <v/>
      </c>
      <c r="R19" s="4" t="str">
        <f t="shared" si="4"/>
        <v>Kingway Primary</v>
      </c>
      <c r="T19" s="21">
        <v>491</v>
      </c>
      <c r="U19" s="2" t="s">
        <v>87</v>
      </c>
      <c r="V19" s="2">
        <v>2</v>
      </c>
      <c r="W19" s="55" t="s">
        <v>63</v>
      </c>
      <c r="X19" s="79">
        <f t="shared" si="5"/>
        <v>491</v>
      </c>
    </row>
    <row r="20" spans="1:24" x14ac:dyDescent="0.2">
      <c r="A20" s="2">
        <v>12</v>
      </c>
      <c r="B20" s="21">
        <v>500</v>
      </c>
      <c r="C20" s="19" t="str">
        <f t="shared" si="0"/>
        <v>Harry Wideman</v>
      </c>
      <c r="D20" s="2">
        <f t="shared" si="1"/>
        <v>2</v>
      </c>
      <c r="E20" s="19" t="str">
        <f t="shared" si="2"/>
        <v>Willesley</v>
      </c>
      <c r="F20" s="4">
        <f t="shared" si="7"/>
        <v>6</v>
      </c>
      <c r="G20" s="4">
        <v>26</v>
      </c>
      <c r="H20" s="17">
        <f t="shared" si="6"/>
        <v>6.26</v>
      </c>
      <c r="I20" s="4" t="str">
        <f t="shared" si="8"/>
        <v/>
      </c>
      <c r="J20" s="4" t="str">
        <f t="shared" si="8"/>
        <v/>
      </c>
      <c r="K20" s="4" t="str">
        <f t="shared" si="8"/>
        <v/>
      </c>
      <c r="L20" s="4" t="str">
        <f t="shared" si="8"/>
        <v/>
      </c>
      <c r="M20" s="4" t="str">
        <f t="shared" si="8"/>
        <v/>
      </c>
      <c r="N20" s="4" t="str">
        <f t="shared" si="8"/>
        <v/>
      </c>
      <c r="O20" s="4" t="str">
        <f t="shared" si="8"/>
        <v/>
      </c>
      <c r="P20" s="4" t="str">
        <f t="shared" si="8"/>
        <v/>
      </c>
      <c r="Q20" s="4" t="str">
        <f t="shared" si="8"/>
        <v/>
      </c>
      <c r="R20" s="4" t="str">
        <f t="shared" si="4"/>
        <v>Willesley</v>
      </c>
      <c r="T20" s="21">
        <v>500</v>
      </c>
      <c r="U20" s="2" t="s">
        <v>88</v>
      </c>
      <c r="V20" s="2">
        <v>2</v>
      </c>
      <c r="W20" s="19" t="s">
        <v>81</v>
      </c>
      <c r="X20" s="79">
        <f t="shared" si="5"/>
        <v>500</v>
      </c>
    </row>
    <row r="21" spans="1:24" x14ac:dyDescent="0.2">
      <c r="A21" s="20">
        <v>13</v>
      </c>
      <c r="B21" s="21">
        <v>394</v>
      </c>
      <c r="C21" s="19" t="str">
        <f t="shared" si="0"/>
        <v>Finlay Day</v>
      </c>
      <c r="D21" s="2">
        <f t="shared" si="1"/>
        <v>2</v>
      </c>
      <c r="E21" s="19" t="str">
        <f t="shared" si="2"/>
        <v>Mercenfeld</v>
      </c>
      <c r="F21" s="4">
        <f t="shared" si="7"/>
        <v>6</v>
      </c>
      <c r="G21" s="4">
        <v>30</v>
      </c>
      <c r="H21" s="17">
        <f t="shared" si="6"/>
        <v>6.3</v>
      </c>
      <c r="I21" s="4" t="str">
        <f t="shared" si="8"/>
        <v/>
      </c>
      <c r="J21" s="4" t="str">
        <f t="shared" si="8"/>
        <v/>
      </c>
      <c r="K21" s="4" t="str">
        <f t="shared" si="8"/>
        <v/>
      </c>
      <c r="L21" s="4">
        <f t="shared" si="8"/>
        <v>13</v>
      </c>
      <c r="M21" s="4" t="str">
        <f t="shared" si="8"/>
        <v/>
      </c>
      <c r="N21" s="4" t="str">
        <f t="shared" si="8"/>
        <v/>
      </c>
      <c r="O21" s="4" t="str">
        <f t="shared" si="8"/>
        <v/>
      </c>
      <c r="P21" s="4" t="str">
        <f t="shared" si="8"/>
        <v/>
      </c>
      <c r="Q21" s="4" t="str">
        <f t="shared" si="8"/>
        <v/>
      </c>
      <c r="R21" s="4" t="str">
        <f t="shared" si="4"/>
        <v/>
      </c>
      <c r="T21" s="21">
        <v>504</v>
      </c>
      <c r="U21" s="2" t="s">
        <v>89</v>
      </c>
      <c r="V21" s="2">
        <v>1</v>
      </c>
      <c r="W21" s="36" t="s">
        <v>64</v>
      </c>
      <c r="X21" s="79" t="e">
        <f t="shared" si="5"/>
        <v>#N/A</v>
      </c>
    </row>
    <row r="22" spans="1:24" x14ac:dyDescent="0.2">
      <c r="A22" s="2">
        <v>14</v>
      </c>
      <c r="B22" s="21">
        <v>631</v>
      </c>
      <c r="C22" s="19" t="str">
        <f t="shared" si="0"/>
        <v>Callum Johnson</v>
      </c>
      <c r="D22" s="2">
        <f t="shared" si="1"/>
        <v>2</v>
      </c>
      <c r="E22" s="19" t="str">
        <f t="shared" si="2"/>
        <v>St Peter's Market Bosworth</v>
      </c>
      <c r="F22" s="4">
        <f t="shared" si="7"/>
        <v>6</v>
      </c>
      <c r="G22" s="4">
        <v>35</v>
      </c>
      <c r="H22" s="17">
        <f t="shared" si="6"/>
        <v>6.35</v>
      </c>
      <c r="I22" s="4" t="str">
        <f t="shared" si="8"/>
        <v/>
      </c>
      <c r="J22" s="4" t="str">
        <f t="shared" si="8"/>
        <v/>
      </c>
      <c r="K22" s="4">
        <f t="shared" si="8"/>
        <v>14</v>
      </c>
      <c r="L22" s="4" t="str">
        <f t="shared" si="8"/>
        <v/>
      </c>
      <c r="M22" s="4" t="str">
        <f t="shared" si="8"/>
        <v/>
      </c>
      <c r="N22" s="4" t="str">
        <f t="shared" si="8"/>
        <v/>
      </c>
      <c r="O22" s="4" t="str">
        <f t="shared" si="8"/>
        <v/>
      </c>
      <c r="P22" s="4" t="str">
        <f t="shared" si="8"/>
        <v/>
      </c>
      <c r="Q22" s="4" t="str">
        <f t="shared" si="8"/>
        <v/>
      </c>
      <c r="R22" s="4" t="str">
        <f t="shared" si="4"/>
        <v/>
      </c>
      <c r="T22" s="21">
        <v>505</v>
      </c>
      <c r="U22" s="2" t="s">
        <v>90</v>
      </c>
      <c r="V22" s="2">
        <v>1</v>
      </c>
      <c r="W22" s="36" t="s">
        <v>64</v>
      </c>
      <c r="X22" s="79">
        <f t="shared" si="5"/>
        <v>505</v>
      </c>
    </row>
    <row r="23" spans="1:24" x14ac:dyDescent="0.2">
      <c r="A23" s="20">
        <v>15</v>
      </c>
      <c r="B23" s="21">
        <v>664</v>
      </c>
      <c r="C23" s="19" t="str">
        <f t="shared" si="0"/>
        <v>Hubert Antoniewiz</v>
      </c>
      <c r="D23" s="2">
        <f t="shared" si="1"/>
        <v>2</v>
      </c>
      <c r="E23" s="19" t="str">
        <f t="shared" si="2"/>
        <v>St Mary's Bitteswell</v>
      </c>
      <c r="F23" s="4">
        <f t="shared" si="7"/>
        <v>6</v>
      </c>
      <c r="G23" s="4">
        <v>40</v>
      </c>
      <c r="H23" s="17">
        <f t="shared" si="6"/>
        <v>6.4</v>
      </c>
      <c r="I23" s="4" t="str">
        <f t="shared" si="8"/>
        <v/>
      </c>
      <c r="J23" s="4" t="str">
        <f t="shared" si="8"/>
        <v/>
      </c>
      <c r="K23" s="4" t="str">
        <f t="shared" si="8"/>
        <v/>
      </c>
      <c r="L23" s="4" t="str">
        <f t="shared" si="8"/>
        <v/>
      </c>
      <c r="M23" s="4">
        <f t="shared" si="8"/>
        <v>15</v>
      </c>
      <c r="N23" s="4" t="str">
        <f t="shared" si="8"/>
        <v/>
      </c>
      <c r="O23" s="4" t="str">
        <f t="shared" si="8"/>
        <v/>
      </c>
      <c r="P23" s="4" t="str">
        <f t="shared" si="8"/>
        <v/>
      </c>
      <c r="Q23" s="4" t="str">
        <f t="shared" si="8"/>
        <v/>
      </c>
      <c r="R23" s="4" t="str">
        <f t="shared" si="4"/>
        <v/>
      </c>
      <c r="T23" s="21">
        <v>506</v>
      </c>
      <c r="U23" s="2" t="s">
        <v>91</v>
      </c>
      <c r="V23" s="2">
        <v>2</v>
      </c>
      <c r="W23" s="36" t="s">
        <v>64</v>
      </c>
      <c r="X23" s="79">
        <f t="shared" si="5"/>
        <v>506</v>
      </c>
    </row>
    <row r="24" spans="1:24" x14ac:dyDescent="0.2">
      <c r="A24" s="2">
        <v>16</v>
      </c>
      <c r="B24" s="21">
        <v>625</v>
      </c>
      <c r="C24" s="19" t="str">
        <f t="shared" si="0"/>
        <v>Ben Thompson</v>
      </c>
      <c r="D24" s="2">
        <f t="shared" si="1"/>
        <v>1</v>
      </c>
      <c r="E24" s="19" t="str">
        <f t="shared" si="2"/>
        <v>St Peter's Market Bosworth</v>
      </c>
      <c r="F24" s="4">
        <f t="shared" si="7"/>
        <v>6</v>
      </c>
      <c r="G24" s="4">
        <v>43</v>
      </c>
      <c r="H24" s="17">
        <f t="shared" si="6"/>
        <v>6.43</v>
      </c>
      <c r="I24" s="4" t="str">
        <f t="shared" si="8"/>
        <v/>
      </c>
      <c r="J24" s="4" t="str">
        <f t="shared" si="8"/>
        <v/>
      </c>
      <c r="K24" s="4">
        <f t="shared" si="8"/>
        <v>16</v>
      </c>
      <c r="L24" s="4" t="str">
        <f t="shared" si="8"/>
        <v/>
      </c>
      <c r="M24" s="4" t="str">
        <f t="shared" si="8"/>
        <v/>
      </c>
      <c r="N24" s="4" t="str">
        <f t="shared" si="8"/>
        <v/>
      </c>
      <c r="O24" s="4" t="str">
        <f t="shared" si="8"/>
        <v/>
      </c>
      <c r="P24" s="4" t="str">
        <f t="shared" si="8"/>
        <v/>
      </c>
      <c r="Q24" s="4" t="str">
        <f t="shared" si="8"/>
        <v/>
      </c>
      <c r="R24" s="4" t="str">
        <f t="shared" si="4"/>
        <v/>
      </c>
      <c r="T24" s="21">
        <v>507</v>
      </c>
      <c r="U24" s="2" t="s">
        <v>92</v>
      </c>
      <c r="V24" s="2">
        <v>2</v>
      </c>
      <c r="W24" s="36" t="s">
        <v>64</v>
      </c>
      <c r="X24" s="79">
        <f t="shared" si="5"/>
        <v>507</v>
      </c>
    </row>
    <row r="25" spans="1:24" x14ac:dyDescent="0.2">
      <c r="A25" s="20">
        <v>17</v>
      </c>
      <c r="B25" s="21">
        <v>688</v>
      </c>
      <c r="C25" s="19" t="str">
        <f t="shared" si="0"/>
        <v>William Carvill</v>
      </c>
      <c r="D25" s="2">
        <f t="shared" si="1"/>
        <v>2</v>
      </c>
      <c r="E25" s="19" t="str">
        <f t="shared" si="2"/>
        <v>Mercenfeld</v>
      </c>
      <c r="F25" s="4">
        <f t="shared" si="7"/>
        <v>6</v>
      </c>
      <c r="G25" s="4">
        <v>45</v>
      </c>
      <c r="H25" s="17">
        <f t="shared" si="6"/>
        <v>6.45</v>
      </c>
      <c r="I25" s="4" t="str">
        <f t="shared" si="8"/>
        <v/>
      </c>
      <c r="J25" s="4" t="str">
        <f t="shared" si="8"/>
        <v/>
      </c>
      <c r="K25" s="4" t="str">
        <f t="shared" si="8"/>
        <v/>
      </c>
      <c r="L25" s="4">
        <f t="shared" si="8"/>
        <v>17</v>
      </c>
      <c r="M25" s="4" t="str">
        <f t="shared" si="8"/>
        <v/>
      </c>
      <c r="N25" s="4" t="str">
        <f t="shared" si="8"/>
        <v/>
      </c>
      <c r="O25" s="4" t="str">
        <f t="shared" si="8"/>
        <v/>
      </c>
      <c r="P25" s="4" t="str">
        <f t="shared" si="8"/>
        <v/>
      </c>
      <c r="Q25" s="4" t="str">
        <f t="shared" si="8"/>
        <v/>
      </c>
      <c r="R25" s="4" t="str">
        <f t="shared" si="4"/>
        <v/>
      </c>
      <c r="T25" s="21">
        <v>508</v>
      </c>
      <c r="U25" s="2" t="s">
        <v>93</v>
      </c>
      <c r="V25" s="2">
        <v>2</v>
      </c>
      <c r="W25" s="36" t="s">
        <v>64</v>
      </c>
      <c r="X25" s="79">
        <f t="shared" si="5"/>
        <v>508</v>
      </c>
    </row>
    <row r="26" spans="1:24" x14ac:dyDescent="0.2">
      <c r="A26" s="2">
        <v>18</v>
      </c>
      <c r="B26" s="21">
        <v>619</v>
      </c>
      <c r="C26" s="19" t="str">
        <f t="shared" si="0"/>
        <v>Jack Flamson</v>
      </c>
      <c r="D26" s="2">
        <f t="shared" si="1"/>
        <v>2</v>
      </c>
      <c r="E26" s="19" t="str">
        <f t="shared" si="2"/>
        <v>St Peter's Market Bosworth</v>
      </c>
      <c r="F26" s="4">
        <f t="shared" si="7"/>
        <v>6</v>
      </c>
      <c r="G26" s="4">
        <v>46</v>
      </c>
      <c r="H26" s="17">
        <f t="shared" si="6"/>
        <v>6.46</v>
      </c>
      <c r="I26" s="4" t="str">
        <f t="shared" si="8"/>
        <v/>
      </c>
      <c r="J26" s="4" t="str">
        <f t="shared" si="8"/>
        <v/>
      </c>
      <c r="K26" s="4">
        <f t="shared" si="8"/>
        <v>18</v>
      </c>
      <c r="L26" s="4" t="str">
        <f t="shared" si="8"/>
        <v/>
      </c>
      <c r="M26" s="4" t="str">
        <f t="shared" si="8"/>
        <v/>
      </c>
      <c r="N26" s="4" t="str">
        <f t="shared" si="8"/>
        <v/>
      </c>
      <c r="O26" s="4" t="str">
        <f t="shared" si="8"/>
        <v/>
      </c>
      <c r="P26" s="4" t="str">
        <f t="shared" si="8"/>
        <v/>
      </c>
      <c r="Q26" s="4" t="str">
        <f t="shared" si="8"/>
        <v/>
      </c>
      <c r="R26" s="4" t="str">
        <f t="shared" si="4"/>
        <v/>
      </c>
      <c r="T26" s="21">
        <v>551</v>
      </c>
      <c r="U26" s="2" t="s">
        <v>94</v>
      </c>
      <c r="V26" s="2">
        <v>2</v>
      </c>
      <c r="W26" s="19" t="s">
        <v>95</v>
      </c>
      <c r="X26" s="79">
        <f t="shared" si="5"/>
        <v>551</v>
      </c>
    </row>
    <row r="27" spans="1:24" x14ac:dyDescent="0.2">
      <c r="A27" s="20">
        <v>19</v>
      </c>
      <c r="B27" s="21">
        <v>689</v>
      </c>
      <c r="C27" s="19" t="str">
        <f t="shared" si="0"/>
        <v>Dylan Lees</v>
      </c>
      <c r="D27" s="2">
        <f t="shared" si="1"/>
        <v>1</v>
      </c>
      <c r="E27" s="19" t="str">
        <f t="shared" si="2"/>
        <v>Elizabeth Woodville</v>
      </c>
      <c r="F27" s="4">
        <f t="shared" si="7"/>
        <v>6</v>
      </c>
      <c r="G27" s="4">
        <v>49</v>
      </c>
      <c r="H27" s="17">
        <f t="shared" si="6"/>
        <v>6.49</v>
      </c>
      <c r="I27" s="4" t="str">
        <f t="shared" si="8"/>
        <v/>
      </c>
      <c r="J27" s="4" t="str">
        <f t="shared" si="8"/>
        <v/>
      </c>
      <c r="K27" s="4" t="str">
        <f t="shared" si="8"/>
        <v/>
      </c>
      <c r="L27" s="4" t="str">
        <f t="shared" si="8"/>
        <v/>
      </c>
      <c r="M27" s="4" t="str">
        <f t="shared" si="8"/>
        <v/>
      </c>
      <c r="N27" s="4">
        <f t="shared" si="8"/>
        <v>19</v>
      </c>
      <c r="O27" s="4" t="str">
        <f t="shared" si="8"/>
        <v/>
      </c>
      <c r="P27" s="4" t="str">
        <f t="shared" si="8"/>
        <v/>
      </c>
      <c r="Q27" s="4" t="str">
        <f t="shared" si="8"/>
        <v/>
      </c>
      <c r="R27" s="4" t="str">
        <f t="shared" si="4"/>
        <v/>
      </c>
      <c r="T27" s="21">
        <v>559</v>
      </c>
      <c r="U27" s="2" t="s">
        <v>96</v>
      </c>
      <c r="V27" s="2">
        <v>2</v>
      </c>
      <c r="W27" s="63" t="s">
        <v>68</v>
      </c>
      <c r="X27" s="79">
        <f t="shared" si="5"/>
        <v>559</v>
      </c>
    </row>
    <row r="28" spans="1:24" x14ac:dyDescent="0.2">
      <c r="A28" s="2">
        <v>20</v>
      </c>
      <c r="B28" s="21">
        <v>590</v>
      </c>
      <c r="C28" s="19" t="str">
        <f t="shared" si="0"/>
        <v>Will Catley</v>
      </c>
      <c r="D28" s="2">
        <f t="shared" si="1"/>
        <v>2</v>
      </c>
      <c r="E28" s="19" t="str">
        <f t="shared" si="2"/>
        <v>St Peter's Market Bosworth</v>
      </c>
      <c r="F28" s="4">
        <f t="shared" si="7"/>
        <v>6</v>
      </c>
      <c r="G28" s="4">
        <v>52</v>
      </c>
      <c r="H28" s="17">
        <f t="shared" si="6"/>
        <v>6.52</v>
      </c>
      <c r="I28" s="4" t="str">
        <f t="shared" si="8"/>
        <v/>
      </c>
      <c r="J28" s="4" t="str">
        <f t="shared" si="8"/>
        <v/>
      </c>
      <c r="K28" s="4">
        <f t="shared" si="8"/>
        <v>20</v>
      </c>
      <c r="L28" s="4" t="str">
        <f t="shared" si="8"/>
        <v/>
      </c>
      <c r="M28" s="4" t="str">
        <f t="shared" si="8"/>
        <v/>
      </c>
      <c r="N28" s="4" t="str">
        <f t="shared" si="8"/>
        <v/>
      </c>
      <c r="O28" s="4" t="str">
        <f t="shared" si="8"/>
        <v/>
      </c>
      <c r="P28" s="4" t="str">
        <f t="shared" si="8"/>
        <v/>
      </c>
      <c r="Q28" s="4" t="str">
        <f t="shared" si="8"/>
        <v/>
      </c>
      <c r="R28" s="4" t="str">
        <f t="shared" si="4"/>
        <v/>
      </c>
      <c r="T28" s="21">
        <v>562</v>
      </c>
      <c r="U28" s="2" t="s">
        <v>97</v>
      </c>
      <c r="V28" s="2">
        <v>1</v>
      </c>
      <c r="W28" s="19" t="s">
        <v>98</v>
      </c>
      <c r="X28" s="79">
        <f t="shared" si="5"/>
        <v>562</v>
      </c>
    </row>
    <row r="29" spans="1:24" x14ac:dyDescent="0.2">
      <c r="A29" s="20">
        <v>21</v>
      </c>
      <c r="B29" s="21">
        <v>695</v>
      </c>
      <c r="C29" s="19" t="str">
        <f t="shared" si="0"/>
        <v>Alfie -Jack McCutcheon</v>
      </c>
      <c r="D29" s="2">
        <f t="shared" si="1"/>
        <v>2</v>
      </c>
      <c r="E29" s="19" t="str">
        <f t="shared" si="2"/>
        <v>St Clare's</v>
      </c>
      <c r="F29" s="4">
        <f t="shared" si="7"/>
        <v>6</v>
      </c>
      <c r="G29" s="4">
        <v>53</v>
      </c>
      <c r="H29" s="17">
        <f t="shared" si="6"/>
        <v>6.53</v>
      </c>
      <c r="I29" s="4" t="str">
        <f t="shared" ref="I29:Q38" si="9">IF($E29=I$8,+$A29,"")</f>
        <v/>
      </c>
      <c r="J29" s="4" t="str">
        <f t="shared" si="9"/>
        <v/>
      </c>
      <c r="K29" s="4" t="str">
        <f t="shared" si="9"/>
        <v/>
      </c>
      <c r="L29" s="4" t="str">
        <f t="shared" si="9"/>
        <v/>
      </c>
      <c r="M29" s="4" t="str">
        <f t="shared" si="9"/>
        <v/>
      </c>
      <c r="N29" s="4" t="str">
        <f t="shared" si="9"/>
        <v/>
      </c>
      <c r="O29" s="4" t="str">
        <f t="shared" si="9"/>
        <v/>
      </c>
      <c r="P29" s="4" t="str">
        <f t="shared" si="9"/>
        <v/>
      </c>
      <c r="Q29" s="4" t="str">
        <f t="shared" si="9"/>
        <v/>
      </c>
      <c r="R29" s="4" t="str">
        <f t="shared" si="4"/>
        <v>St Clare's</v>
      </c>
      <c r="T29" s="21">
        <v>588</v>
      </c>
      <c r="U29" s="19" t="s">
        <v>99</v>
      </c>
      <c r="V29" s="2">
        <v>1</v>
      </c>
      <c r="W29" s="65" t="s">
        <v>65</v>
      </c>
      <c r="X29" s="79">
        <f t="shared" si="5"/>
        <v>588</v>
      </c>
    </row>
    <row r="30" spans="1:24" x14ac:dyDescent="0.2">
      <c r="A30" s="2">
        <v>22</v>
      </c>
      <c r="B30" s="21">
        <v>506</v>
      </c>
      <c r="C30" s="19" t="str">
        <f t="shared" si="0"/>
        <v>Noah Jepson</v>
      </c>
      <c r="D30" s="2">
        <f t="shared" si="1"/>
        <v>2</v>
      </c>
      <c r="E30" s="19" t="str">
        <f t="shared" si="2"/>
        <v>Orchard Primary</v>
      </c>
      <c r="F30" s="4">
        <f>+F29</f>
        <v>6</v>
      </c>
      <c r="G30" s="4">
        <v>54</v>
      </c>
      <c r="H30" s="17">
        <f t="shared" si="6"/>
        <v>6.54</v>
      </c>
      <c r="I30" s="4" t="str">
        <f t="shared" si="9"/>
        <v/>
      </c>
      <c r="J30" s="4">
        <f t="shared" si="9"/>
        <v>22</v>
      </c>
      <c r="K30" s="4" t="str">
        <f t="shared" si="9"/>
        <v/>
      </c>
      <c r="L30" s="4" t="str">
        <f t="shared" si="9"/>
        <v/>
      </c>
      <c r="M30" s="4" t="str">
        <f t="shared" si="9"/>
        <v/>
      </c>
      <c r="N30" s="4" t="str">
        <f t="shared" si="9"/>
        <v/>
      </c>
      <c r="O30" s="4" t="str">
        <f t="shared" si="9"/>
        <v/>
      </c>
      <c r="P30" s="4" t="str">
        <f t="shared" si="9"/>
        <v/>
      </c>
      <c r="Q30" s="4" t="str">
        <f t="shared" si="9"/>
        <v/>
      </c>
      <c r="R30" s="4" t="str">
        <f t="shared" si="4"/>
        <v/>
      </c>
      <c r="T30" s="21">
        <v>589</v>
      </c>
      <c r="U30" s="19" t="s">
        <v>100</v>
      </c>
      <c r="V30" s="2">
        <v>1</v>
      </c>
      <c r="W30" s="65" t="s">
        <v>65</v>
      </c>
      <c r="X30" s="79">
        <f t="shared" si="5"/>
        <v>589</v>
      </c>
    </row>
    <row r="31" spans="1:24" x14ac:dyDescent="0.2">
      <c r="A31" s="20">
        <v>23</v>
      </c>
      <c r="B31" s="21">
        <v>592</v>
      </c>
      <c r="C31" s="19" t="str">
        <f t="shared" si="0"/>
        <v>Louis Catley</v>
      </c>
      <c r="D31" s="2">
        <f t="shared" si="1"/>
        <v>2</v>
      </c>
      <c r="E31" s="19" t="str">
        <f t="shared" si="2"/>
        <v>St Peter's Market Bosworth</v>
      </c>
      <c r="F31" s="4">
        <f t="shared" si="7"/>
        <v>6</v>
      </c>
      <c r="G31" s="4">
        <v>55</v>
      </c>
      <c r="H31" s="17">
        <f t="shared" si="6"/>
        <v>6.55</v>
      </c>
      <c r="I31" s="4" t="str">
        <f t="shared" si="9"/>
        <v/>
      </c>
      <c r="J31" s="4" t="str">
        <f t="shared" si="9"/>
        <v/>
      </c>
      <c r="K31" s="4">
        <f t="shared" si="9"/>
        <v>23</v>
      </c>
      <c r="L31" s="4" t="str">
        <f t="shared" si="9"/>
        <v/>
      </c>
      <c r="M31" s="4" t="str">
        <f t="shared" si="9"/>
        <v/>
      </c>
      <c r="N31" s="4" t="str">
        <f t="shared" si="9"/>
        <v/>
      </c>
      <c r="O31" s="4" t="str">
        <f t="shared" si="9"/>
        <v/>
      </c>
      <c r="P31" s="4" t="str">
        <f t="shared" si="9"/>
        <v/>
      </c>
      <c r="Q31" s="4" t="str">
        <f t="shared" si="9"/>
        <v/>
      </c>
      <c r="R31" s="4" t="str">
        <f t="shared" si="4"/>
        <v/>
      </c>
      <c r="T31" s="21">
        <v>590</v>
      </c>
      <c r="U31" s="19" t="s">
        <v>101</v>
      </c>
      <c r="V31" s="2">
        <v>2</v>
      </c>
      <c r="W31" s="65" t="s">
        <v>65</v>
      </c>
      <c r="X31" s="79">
        <f t="shared" si="5"/>
        <v>590</v>
      </c>
    </row>
    <row r="32" spans="1:24" x14ac:dyDescent="0.2">
      <c r="A32" s="2">
        <v>24</v>
      </c>
      <c r="B32" s="21">
        <v>466</v>
      </c>
      <c r="C32" s="19" t="str">
        <f t="shared" si="0"/>
        <v>Jenson Worth</v>
      </c>
      <c r="D32" s="2">
        <f t="shared" si="1"/>
        <v>1</v>
      </c>
      <c r="E32" s="19" t="str">
        <f t="shared" si="2"/>
        <v>St John the Baptist</v>
      </c>
      <c r="F32" s="4">
        <f t="shared" si="7"/>
        <v>6</v>
      </c>
      <c r="G32" s="4">
        <v>57</v>
      </c>
      <c r="H32" s="17">
        <f t="shared" si="6"/>
        <v>6.57</v>
      </c>
      <c r="I32" s="4">
        <f t="shared" si="9"/>
        <v>24</v>
      </c>
      <c r="J32" s="4" t="str">
        <f t="shared" si="9"/>
        <v/>
      </c>
      <c r="K32" s="4" t="str">
        <f t="shared" si="9"/>
        <v/>
      </c>
      <c r="L32" s="4" t="str">
        <f t="shared" si="9"/>
        <v/>
      </c>
      <c r="M32" s="4" t="str">
        <f t="shared" si="9"/>
        <v/>
      </c>
      <c r="N32" s="4" t="str">
        <f t="shared" si="9"/>
        <v/>
      </c>
      <c r="O32" s="4" t="str">
        <f t="shared" si="9"/>
        <v/>
      </c>
      <c r="P32" s="4" t="str">
        <f t="shared" si="9"/>
        <v/>
      </c>
      <c r="Q32" s="4" t="str">
        <f t="shared" si="9"/>
        <v/>
      </c>
      <c r="R32" s="4" t="str">
        <f t="shared" si="4"/>
        <v/>
      </c>
      <c r="T32" s="21">
        <v>592</v>
      </c>
      <c r="U32" s="19" t="s">
        <v>102</v>
      </c>
      <c r="V32" s="2">
        <v>2</v>
      </c>
      <c r="W32" s="65" t="s">
        <v>65</v>
      </c>
      <c r="X32" s="79">
        <f t="shared" si="5"/>
        <v>592</v>
      </c>
    </row>
    <row r="33" spans="1:24" x14ac:dyDescent="0.2">
      <c r="A33" s="20">
        <v>25</v>
      </c>
      <c r="B33" s="21">
        <v>505</v>
      </c>
      <c r="C33" s="19" t="str">
        <f t="shared" si="0"/>
        <v>Douglas Perkins</v>
      </c>
      <c r="D33" s="2">
        <f t="shared" si="1"/>
        <v>1</v>
      </c>
      <c r="E33" s="19" t="str">
        <f t="shared" si="2"/>
        <v>Orchard Primary</v>
      </c>
      <c r="F33" s="4">
        <f t="shared" si="7"/>
        <v>6</v>
      </c>
      <c r="G33" s="4">
        <v>59</v>
      </c>
      <c r="H33" s="17">
        <f t="shared" si="6"/>
        <v>6.59</v>
      </c>
      <c r="I33" s="4" t="str">
        <f t="shared" si="9"/>
        <v/>
      </c>
      <c r="J33" s="4">
        <f t="shared" si="9"/>
        <v>25</v>
      </c>
      <c r="K33" s="4" t="str">
        <f t="shared" si="9"/>
        <v/>
      </c>
      <c r="L33" s="4" t="str">
        <f t="shared" si="9"/>
        <v/>
      </c>
      <c r="M33" s="4" t="str">
        <f t="shared" si="9"/>
        <v/>
      </c>
      <c r="N33" s="4" t="str">
        <f t="shared" si="9"/>
        <v/>
      </c>
      <c r="O33" s="4" t="str">
        <f t="shared" si="9"/>
        <v/>
      </c>
      <c r="P33" s="4" t="str">
        <f t="shared" si="9"/>
        <v/>
      </c>
      <c r="Q33" s="4" t="str">
        <f t="shared" si="9"/>
        <v/>
      </c>
      <c r="R33" s="4" t="str">
        <f t="shared" si="4"/>
        <v/>
      </c>
      <c r="T33" s="21">
        <v>611</v>
      </c>
      <c r="U33" s="19" t="s">
        <v>103</v>
      </c>
      <c r="V33" s="2" t="s">
        <v>74</v>
      </c>
      <c r="W33" s="65" t="s">
        <v>65</v>
      </c>
      <c r="X33" s="79">
        <f t="shared" si="5"/>
        <v>611</v>
      </c>
    </row>
    <row r="34" spans="1:24" x14ac:dyDescent="0.2">
      <c r="A34" s="2">
        <v>26</v>
      </c>
      <c r="B34" s="21">
        <v>589</v>
      </c>
      <c r="C34" s="19" t="str">
        <f t="shared" si="0"/>
        <v>Harry Wainwright</v>
      </c>
      <c r="D34" s="2">
        <f t="shared" si="1"/>
        <v>1</v>
      </c>
      <c r="E34" s="19" t="str">
        <f t="shared" si="2"/>
        <v>St Peter's Market Bosworth</v>
      </c>
      <c r="F34" s="4">
        <v>7</v>
      </c>
      <c r="G34" s="4">
        <v>3</v>
      </c>
      <c r="H34" s="17">
        <f t="shared" si="6"/>
        <v>7.03</v>
      </c>
      <c r="I34" s="4" t="str">
        <f t="shared" si="9"/>
        <v/>
      </c>
      <c r="J34" s="4" t="str">
        <f t="shared" si="9"/>
        <v/>
      </c>
      <c r="K34" s="4">
        <f t="shared" si="9"/>
        <v>26</v>
      </c>
      <c r="L34" s="4" t="str">
        <f t="shared" si="9"/>
        <v/>
      </c>
      <c r="M34" s="4" t="str">
        <f t="shared" si="9"/>
        <v/>
      </c>
      <c r="N34" s="4" t="str">
        <f t="shared" si="9"/>
        <v/>
      </c>
      <c r="O34" s="4" t="str">
        <f t="shared" si="9"/>
        <v/>
      </c>
      <c r="P34" s="4" t="str">
        <f t="shared" si="9"/>
        <v/>
      </c>
      <c r="Q34" s="4" t="str">
        <f t="shared" si="9"/>
        <v/>
      </c>
      <c r="R34" s="4" t="str">
        <f t="shared" si="4"/>
        <v/>
      </c>
      <c r="T34" s="21">
        <v>615</v>
      </c>
      <c r="U34" s="19" t="s">
        <v>104</v>
      </c>
      <c r="V34" s="2">
        <v>2</v>
      </c>
      <c r="W34" s="65" t="s">
        <v>65</v>
      </c>
      <c r="X34" s="79">
        <f t="shared" si="5"/>
        <v>615</v>
      </c>
    </row>
    <row r="35" spans="1:24" x14ac:dyDescent="0.2">
      <c r="A35" s="20">
        <v>27</v>
      </c>
      <c r="B35" s="21">
        <v>559</v>
      </c>
      <c r="C35" s="19" t="str">
        <f t="shared" si="0"/>
        <v>Finley Weston</v>
      </c>
      <c r="D35" s="2">
        <f t="shared" si="1"/>
        <v>2</v>
      </c>
      <c r="E35" s="19" t="str">
        <f t="shared" si="2"/>
        <v>Elizabeth Woodville</v>
      </c>
      <c r="F35" s="4">
        <f t="shared" si="7"/>
        <v>7</v>
      </c>
      <c r="G35" s="4">
        <v>6</v>
      </c>
      <c r="H35" s="17">
        <f t="shared" si="6"/>
        <v>7.06</v>
      </c>
      <c r="I35" s="4" t="str">
        <f t="shared" si="9"/>
        <v/>
      </c>
      <c r="J35" s="4" t="str">
        <f t="shared" si="9"/>
        <v/>
      </c>
      <c r="K35" s="4" t="str">
        <f t="shared" si="9"/>
        <v/>
      </c>
      <c r="L35" s="4" t="str">
        <f t="shared" si="9"/>
        <v/>
      </c>
      <c r="M35" s="4" t="str">
        <f t="shared" si="9"/>
        <v/>
      </c>
      <c r="N35" s="4">
        <f t="shared" si="9"/>
        <v>27</v>
      </c>
      <c r="O35" s="4" t="str">
        <f t="shared" si="9"/>
        <v/>
      </c>
      <c r="P35" s="4" t="str">
        <f t="shared" si="9"/>
        <v/>
      </c>
      <c r="Q35" s="4" t="str">
        <f t="shared" si="9"/>
        <v/>
      </c>
      <c r="R35" s="4" t="str">
        <f t="shared" si="4"/>
        <v/>
      </c>
      <c r="T35" s="21">
        <v>619</v>
      </c>
      <c r="U35" s="19" t="s">
        <v>105</v>
      </c>
      <c r="V35" s="2">
        <v>2</v>
      </c>
      <c r="W35" s="65" t="s">
        <v>65</v>
      </c>
      <c r="X35" s="79">
        <f t="shared" si="5"/>
        <v>619</v>
      </c>
    </row>
    <row r="36" spans="1:24" x14ac:dyDescent="0.2">
      <c r="A36" s="2">
        <v>28</v>
      </c>
      <c r="B36" s="21">
        <v>507</v>
      </c>
      <c r="C36" s="19" t="str">
        <f t="shared" si="0"/>
        <v>Ethan Smith</v>
      </c>
      <c r="D36" s="2">
        <f t="shared" si="1"/>
        <v>2</v>
      </c>
      <c r="E36" s="19" t="str">
        <f t="shared" si="2"/>
        <v>Orchard Primary</v>
      </c>
      <c r="F36" s="4">
        <f t="shared" si="7"/>
        <v>7</v>
      </c>
      <c r="G36" s="4">
        <v>16</v>
      </c>
      <c r="H36" s="17">
        <f t="shared" si="6"/>
        <v>7.16</v>
      </c>
      <c r="I36" s="4" t="str">
        <f t="shared" si="9"/>
        <v/>
      </c>
      <c r="J36" s="4">
        <f t="shared" si="9"/>
        <v>28</v>
      </c>
      <c r="K36" s="4" t="str">
        <f t="shared" si="9"/>
        <v/>
      </c>
      <c r="L36" s="4" t="str">
        <f t="shared" si="9"/>
        <v/>
      </c>
      <c r="M36" s="4" t="str">
        <f t="shared" si="9"/>
        <v/>
      </c>
      <c r="N36" s="4" t="str">
        <f t="shared" si="9"/>
        <v/>
      </c>
      <c r="O36" s="4" t="str">
        <f t="shared" si="9"/>
        <v/>
      </c>
      <c r="P36" s="4" t="str">
        <f t="shared" si="9"/>
        <v/>
      </c>
      <c r="Q36" s="4" t="str">
        <f t="shared" si="9"/>
        <v/>
      </c>
      <c r="R36" s="4" t="str">
        <f t="shared" si="4"/>
        <v/>
      </c>
      <c r="T36" s="21">
        <v>625</v>
      </c>
      <c r="U36" s="19" t="s">
        <v>106</v>
      </c>
      <c r="V36" s="2">
        <v>1</v>
      </c>
      <c r="W36" s="65" t="s">
        <v>65</v>
      </c>
      <c r="X36" s="79">
        <f t="shared" si="5"/>
        <v>625</v>
      </c>
    </row>
    <row r="37" spans="1:24" x14ac:dyDescent="0.2">
      <c r="A37" s="20">
        <v>29</v>
      </c>
      <c r="B37" s="21">
        <v>611</v>
      </c>
      <c r="C37" s="19" t="str">
        <f t="shared" si="0"/>
        <v>Thomas Oxby</v>
      </c>
      <c r="D37" s="2" t="str">
        <f t="shared" si="1"/>
        <v>R</v>
      </c>
      <c r="E37" s="19" t="str">
        <f t="shared" si="2"/>
        <v>St Peter's Market Bosworth</v>
      </c>
      <c r="F37" s="4">
        <f t="shared" si="7"/>
        <v>7</v>
      </c>
      <c r="G37" s="4">
        <v>21</v>
      </c>
      <c r="H37" s="17">
        <f t="shared" si="6"/>
        <v>7.21</v>
      </c>
      <c r="I37" s="4" t="str">
        <f t="shared" si="9"/>
        <v/>
      </c>
      <c r="J37" s="4" t="str">
        <f t="shared" si="9"/>
        <v/>
      </c>
      <c r="K37" s="4">
        <f t="shared" si="9"/>
        <v>29</v>
      </c>
      <c r="L37" s="4" t="str">
        <f t="shared" si="9"/>
        <v/>
      </c>
      <c r="M37" s="4" t="str">
        <f t="shared" si="9"/>
        <v/>
      </c>
      <c r="N37" s="4" t="str">
        <f t="shared" si="9"/>
        <v/>
      </c>
      <c r="O37" s="4" t="str">
        <f t="shared" si="9"/>
        <v/>
      </c>
      <c r="P37" s="4" t="str">
        <f t="shared" si="9"/>
        <v/>
      </c>
      <c r="Q37" s="4" t="str">
        <f t="shared" si="9"/>
        <v/>
      </c>
      <c r="R37" s="4" t="str">
        <f t="shared" si="4"/>
        <v/>
      </c>
      <c r="T37" s="21">
        <v>631</v>
      </c>
      <c r="U37" s="19" t="s">
        <v>107</v>
      </c>
      <c r="V37" s="2">
        <v>2</v>
      </c>
      <c r="W37" s="65" t="s">
        <v>65</v>
      </c>
      <c r="X37" s="79">
        <f t="shared" si="5"/>
        <v>631</v>
      </c>
    </row>
    <row r="38" spans="1:24" x14ac:dyDescent="0.2">
      <c r="A38" s="2">
        <v>30</v>
      </c>
      <c r="B38" s="21">
        <v>647</v>
      </c>
      <c r="C38" s="19" t="str">
        <f t="shared" si="0"/>
        <v>Charlie Coleman</v>
      </c>
      <c r="D38" s="2" t="str">
        <f t="shared" si="1"/>
        <v>R</v>
      </c>
      <c r="E38" s="19" t="str">
        <f t="shared" si="2"/>
        <v>St Peter's Market Bosworth</v>
      </c>
      <c r="F38" s="4">
        <f t="shared" si="7"/>
        <v>7</v>
      </c>
      <c r="G38" s="4">
        <v>22</v>
      </c>
      <c r="H38" s="17">
        <f t="shared" si="6"/>
        <v>7.22</v>
      </c>
      <c r="I38" s="4" t="str">
        <f t="shared" si="9"/>
        <v/>
      </c>
      <c r="J38" s="4" t="str">
        <f t="shared" si="9"/>
        <v/>
      </c>
      <c r="K38" s="4">
        <f t="shared" si="9"/>
        <v>30</v>
      </c>
      <c r="L38" s="4" t="str">
        <f t="shared" si="9"/>
        <v/>
      </c>
      <c r="M38" s="4" t="str">
        <f t="shared" si="9"/>
        <v/>
      </c>
      <c r="N38" s="4" t="str">
        <f t="shared" si="9"/>
        <v/>
      </c>
      <c r="O38" s="4" t="str">
        <f t="shared" si="9"/>
        <v/>
      </c>
      <c r="P38" s="4" t="str">
        <f t="shared" si="9"/>
        <v/>
      </c>
      <c r="Q38" s="4" t="str">
        <f t="shared" si="9"/>
        <v/>
      </c>
      <c r="R38" s="4" t="str">
        <f t="shared" si="4"/>
        <v/>
      </c>
      <c r="T38" s="21">
        <v>642</v>
      </c>
      <c r="U38" s="19" t="s">
        <v>108</v>
      </c>
      <c r="V38" s="2">
        <v>2</v>
      </c>
      <c r="W38" s="65" t="s">
        <v>65</v>
      </c>
      <c r="X38" s="79">
        <f t="shared" si="5"/>
        <v>642</v>
      </c>
    </row>
    <row r="39" spans="1:24" x14ac:dyDescent="0.2">
      <c r="A39" s="20">
        <v>31</v>
      </c>
      <c r="B39" s="21">
        <v>417</v>
      </c>
      <c r="C39" s="19" t="str">
        <f t="shared" si="0"/>
        <v>Sebastien Tomkins</v>
      </c>
      <c r="D39" s="2">
        <f t="shared" si="1"/>
        <v>1</v>
      </c>
      <c r="E39" s="19" t="str">
        <f t="shared" si="2"/>
        <v>St Margaret's Stoke Golding</v>
      </c>
      <c r="F39" s="4">
        <f t="shared" si="7"/>
        <v>7</v>
      </c>
      <c r="G39" s="4">
        <v>24</v>
      </c>
      <c r="H39" s="17">
        <f t="shared" si="6"/>
        <v>7.24</v>
      </c>
      <c r="I39" s="4" t="str">
        <f t="shared" ref="I39:Q46" si="10">IF($E39=I$8,+$A39,"")</f>
        <v/>
      </c>
      <c r="J39" s="4" t="str">
        <f t="shared" si="10"/>
        <v/>
      </c>
      <c r="K39" s="4" t="str">
        <f t="shared" si="10"/>
        <v/>
      </c>
      <c r="L39" s="4" t="str">
        <f t="shared" si="10"/>
        <v/>
      </c>
      <c r="M39" s="4" t="str">
        <f t="shared" si="10"/>
        <v/>
      </c>
      <c r="N39" s="4" t="str">
        <f t="shared" si="10"/>
        <v/>
      </c>
      <c r="O39" s="4" t="str">
        <f t="shared" si="10"/>
        <v/>
      </c>
      <c r="P39" s="4" t="str">
        <f t="shared" si="10"/>
        <v/>
      </c>
      <c r="Q39" s="4" t="str">
        <f t="shared" si="10"/>
        <v/>
      </c>
      <c r="R39" s="4" t="str">
        <f t="shared" si="4"/>
        <v>St Margaret's Stoke Golding</v>
      </c>
      <c r="T39" s="21">
        <v>644</v>
      </c>
      <c r="U39" s="19" t="s">
        <v>109</v>
      </c>
      <c r="V39" s="2" t="s">
        <v>74</v>
      </c>
      <c r="W39" s="65" t="s">
        <v>65</v>
      </c>
      <c r="X39" s="79">
        <f t="shared" si="5"/>
        <v>644</v>
      </c>
    </row>
    <row r="40" spans="1:24" x14ac:dyDescent="0.2">
      <c r="A40" s="2">
        <v>32</v>
      </c>
      <c r="B40" s="21">
        <v>753</v>
      </c>
      <c r="C40" s="19" t="str">
        <f t="shared" si="0"/>
        <v>Freddie Clarke</v>
      </c>
      <c r="D40" s="2">
        <f t="shared" si="1"/>
        <v>2</v>
      </c>
      <c r="E40" s="19" t="str">
        <f t="shared" si="2"/>
        <v>ENTRY ON DAY</v>
      </c>
      <c r="F40" s="4">
        <f t="shared" si="7"/>
        <v>7</v>
      </c>
      <c r="G40" s="4">
        <v>27</v>
      </c>
      <c r="H40" s="17">
        <f t="shared" si="6"/>
        <v>7.27</v>
      </c>
      <c r="I40" s="4" t="str">
        <f t="shared" si="10"/>
        <v/>
      </c>
      <c r="J40" s="4" t="str">
        <f t="shared" si="10"/>
        <v/>
      </c>
      <c r="K40" s="4" t="str">
        <f t="shared" si="10"/>
        <v/>
      </c>
      <c r="L40" s="4" t="str">
        <f t="shared" si="10"/>
        <v/>
      </c>
      <c r="M40" s="4" t="str">
        <f t="shared" si="10"/>
        <v/>
      </c>
      <c r="N40" s="4" t="str">
        <f t="shared" si="10"/>
        <v/>
      </c>
      <c r="O40" s="4" t="str">
        <f t="shared" si="10"/>
        <v/>
      </c>
      <c r="P40" s="4" t="str">
        <f t="shared" si="10"/>
        <v/>
      </c>
      <c r="Q40" s="4" t="str">
        <f t="shared" si="10"/>
        <v/>
      </c>
      <c r="R40" s="4" t="str">
        <f t="shared" si="4"/>
        <v>ENTRY ON DAY</v>
      </c>
      <c r="T40" s="21">
        <v>645</v>
      </c>
      <c r="U40" s="19" t="s">
        <v>110</v>
      </c>
      <c r="V40" s="2">
        <v>2</v>
      </c>
      <c r="W40" s="65" t="s">
        <v>65</v>
      </c>
      <c r="X40" s="79" t="e">
        <f t="shared" si="5"/>
        <v>#N/A</v>
      </c>
    </row>
    <row r="41" spans="1:24" x14ac:dyDescent="0.2">
      <c r="A41" s="20">
        <v>33</v>
      </c>
      <c r="B41" s="21">
        <v>615</v>
      </c>
      <c r="C41" s="19" t="str">
        <f t="shared" si="0"/>
        <v>Jack Bosanquet</v>
      </c>
      <c r="D41" s="2">
        <f t="shared" si="1"/>
        <v>2</v>
      </c>
      <c r="E41" s="19" t="str">
        <f t="shared" si="2"/>
        <v>St Peter's Market Bosworth</v>
      </c>
      <c r="F41" s="4">
        <f t="shared" si="7"/>
        <v>7</v>
      </c>
      <c r="G41" s="4">
        <v>42</v>
      </c>
      <c r="H41" s="17">
        <f t="shared" si="6"/>
        <v>7.42</v>
      </c>
      <c r="I41" s="4" t="str">
        <f t="shared" si="10"/>
        <v/>
      </c>
      <c r="J41" s="4" t="str">
        <f t="shared" si="10"/>
        <v/>
      </c>
      <c r="K41" s="4">
        <f t="shared" si="10"/>
        <v>33</v>
      </c>
      <c r="L41" s="4" t="str">
        <f t="shared" si="10"/>
        <v/>
      </c>
      <c r="M41" s="4" t="str">
        <f t="shared" si="10"/>
        <v/>
      </c>
      <c r="N41" s="4" t="str">
        <f t="shared" si="10"/>
        <v/>
      </c>
      <c r="O41" s="4" t="str">
        <f t="shared" si="10"/>
        <v/>
      </c>
      <c r="P41" s="4" t="str">
        <f t="shared" si="10"/>
        <v/>
      </c>
      <c r="Q41" s="4" t="str">
        <f t="shared" si="10"/>
        <v/>
      </c>
      <c r="R41" s="4" t="str">
        <f t="shared" si="4"/>
        <v/>
      </c>
      <c r="T41" s="21">
        <v>646</v>
      </c>
      <c r="U41" s="19" t="s">
        <v>111</v>
      </c>
      <c r="V41" s="2" t="s">
        <v>74</v>
      </c>
      <c r="W41" s="65" t="s">
        <v>65</v>
      </c>
      <c r="X41" s="79" t="e">
        <f t="shared" si="5"/>
        <v>#N/A</v>
      </c>
    </row>
    <row r="42" spans="1:24" x14ac:dyDescent="0.2">
      <c r="A42" s="2">
        <v>34</v>
      </c>
      <c r="B42" s="21">
        <v>687</v>
      </c>
      <c r="C42" s="19" t="str">
        <f t="shared" si="0"/>
        <v>William Biddles</v>
      </c>
      <c r="D42" s="2">
        <f t="shared" si="1"/>
        <v>1</v>
      </c>
      <c r="E42" s="19" t="str">
        <f t="shared" si="2"/>
        <v>Mercenfeld</v>
      </c>
      <c r="F42" s="4">
        <f t="shared" si="7"/>
        <v>7</v>
      </c>
      <c r="G42" s="4">
        <v>50</v>
      </c>
      <c r="H42" s="17">
        <f t="shared" si="6"/>
        <v>7.5</v>
      </c>
      <c r="I42" s="4" t="str">
        <f t="shared" si="10"/>
        <v/>
      </c>
      <c r="J42" s="4" t="str">
        <f t="shared" si="10"/>
        <v/>
      </c>
      <c r="K42" s="4" t="str">
        <f t="shared" si="10"/>
        <v/>
      </c>
      <c r="L42" s="4">
        <f t="shared" si="10"/>
        <v>34</v>
      </c>
      <c r="M42" s="4" t="str">
        <f t="shared" si="10"/>
        <v/>
      </c>
      <c r="N42" s="4" t="str">
        <f t="shared" si="10"/>
        <v/>
      </c>
      <c r="O42" s="4" t="str">
        <f t="shared" si="10"/>
        <v/>
      </c>
      <c r="P42" s="4" t="str">
        <f t="shared" si="10"/>
        <v/>
      </c>
      <c r="Q42" s="4" t="str">
        <f t="shared" si="10"/>
        <v/>
      </c>
      <c r="R42" s="4" t="str">
        <f t="shared" si="4"/>
        <v/>
      </c>
      <c r="T42" s="21">
        <v>647</v>
      </c>
      <c r="U42" s="19" t="s">
        <v>112</v>
      </c>
      <c r="V42" s="2" t="s">
        <v>74</v>
      </c>
      <c r="W42" s="65" t="s">
        <v>65</v>
      </c>
      <c r="X42" s="79">
        <f t="shared" si="5"/>
        <v>647</v>
      </c>
    </row>
    <row r="43" spans="1:24" x14ac:dyDescent="0.2">
      <c r="A43" s="20">
        <v>35</v>
      </c>
      <c r="B43" s="15">
        <v>588</v>
      </c>
      <c r="C43" s="19" t="str">
        <f t="shared" si="0"/>
        <v>Daniel Brockhurst</v>
      </c>
      <c r="D43" s="2">
        <f t="shared" si="1"/>
        <v>1</v>
      </c>
      <c r="E43" s="19" t="str">
        <f t="shared" si="2"/>
        <v>St Peter's Market Bosworth</v>
      </c>
      <c r="F43" s="4">
        <v>8</v>
      </c>
      <c r="G43" s="4">
        <v>2</v>
      </c>
      <c r="H43" s="17">
        <f t="shared" si="6"/>
        <v>8.02</v>
      </c>
      <c r="I43" s="4" t="str">
        <f t="shared" si="10"/>
        <v/>
      </c>
      <c r="J43" s="4" t="str">
        <f t="shared" si="10"/>
        <v/>
      </c>
      <c r="K43" s="4">
        <f t="shared" si="10"/>
        <v>35</v>
      </c>
      <c r="L43" s="4" t="str">
        <f t="shared" si="10"/>
        <v/>
      </c>
      <c r="M43" s="4" t="str">
        <f t="shared" si="10"/>
        <v/>
      </c>
      <c r="N43" s="4" t="str">
        <f t="shared" si="10"/>
        <v/>
      </c>
      <c r="O43" s="4" t="str">
        <f t="shared" si="10"/>
        <v/>
      </c>
      <c r="P43" s="4" t="str">
        <f t="shared" si="10"/>
        <v/>
      </c>
      <c r="Q43" s="4" t="str">
        <f t="shared" si="10"/>
        <v/>
      </c>
      <c r="R43" s="4" t="str">
        <f t="shared" si="4"/>
        <v/>
      </c>
      <c r="T43" s="15">
        <v>658</v>
      </c>
      <c r="U43" s="19" t="s">
        <v>113</v>
      </c>
      <c r="V43" s="2">
        <v>1</v>
      </c>
      <c r="W43" s="68" t="s">
        <v>66</v>
      </c>
      <c r="X43" s="79" t="e">
        <f t="shared" si="5"/>
        <v>#N/A</v>
      </c>
    </row>
    <row r="44" spans="1:24" x14ac:dyDescent="0.2">
      <c r="A44" s="2">
        <v>36</v>
      </c>
      <c r="B44" s="15">
        <v>742</v>
      </c>
      <c r="C44" s="19" t="str">
        <f t="shared" si="0"/>
        <v>Benjamin Brearley</v>
      </c>
      <c r="D44" s="2">
        <f t="shared" si="1"/>
        <v>2</v>
      </c>
      <c r="E44" s="19" t="str">
        <f t="shared" si="2"/>
        <v>St John the Baptist</v>
      </c>
      <c r="F44" s="4">
        <f t="shared" si="7"/>
        <v>8</v>
      </c>
      <c r="G44" s="4">
        <v>21</v>
      </c>
      <c r="H44" s="17">
        <f t="shared" si="6"/>
        <v>8.2100000000000009</v>
      </c>
      <c r="I44" s="4">
        <f t="shared" si="10"/>
        <v>36</v>
      </c>
      <c r="J44" s="4" t="str">
        <f t="shared" si="10"/>
        <v/>
      </c>
      <c r="K44" s="4" t="str">
        <f t="shared" si="10"/>
        <v/>
      </c>
      <c r="L44" s="4" t="str">
        <f t="shared" si="10"/>
        <v/>
      </c>
      <c r="M44" s="4" t="str">
        <f t="shared" si="10"/>
        <v/>
      </c>
      <c r="N44" s="4" t="str">
        <f t="shared" si="10"/>
        <v/>
      </c>
      <c r="O44" s="4" t="str">
        <f t="shared" si="10"/>
        <v/>
      </c>
      <c r="P44" s="4" t="str">
        <f t="shared" si="10"/>
        <v/>
      </c>
      <c r="Q44" s="4" t="str">
        <f t="shared" si="10"/>
        <v/>
      </c>
      <c r="R44" s="4" t="str">
        <f t="shared" si="4"/>
        <v/>
      </c>
      <c r="T44" s="15">
        <v>659</v>
      </c>
      <c r="U44" s="19" t="s">
        <v>114</v>
      </c>
      <c r="V44" s="2">
        <v>1</v>
      </c>
      <c r="W44" s="70" t="s">
        <v>67</v>
      </c>
      <c r="X44" s="79" t="e">
        <f t="shared" si="5"/>
        <v>#N/A</v>
      </c>
    </row>
    <row r="45" spans="1:24" x14ac:dyDescent="0.2">
      <c r="A45" s="20">
        <v>37</v>
      </c>
      <c r="B45" s="15">
        <v>410</v>
      </c>
      <c r="C45" s="19" t="str">
        <f t="shared" si="0"/>
        <v>Harry Smith</v>
      </c>
      <c r="D45" s="2" t="str">
        <f t="shared" si="1"/>
        <v>R</v>
      </c>
      <c r="E45" s="19" t="str">
        <f t="shared" si="2"/>
        <v>St John the Baptist</v>
      </c>
      <c r="F45" s="4">
        <v>9</v>
      </c>
      <c r="G45" s="4">
        <v>40</v>
      </c>
      <c r="H45" s="17">
        <f t="shared" si="6"/>
        <v>9.4</v>
      </c>
      <c r="I45" s="4">
        <f t="shared" si="10"/>
        <v>37</v>
      </c>
      <c r="J45" s="4" t="str">
        <f t="shared" si="10"/>
        <v/>
      </c>
      <c r="K45" s="4" t="str">
        <f t="shared" si="10"/>
        <v/>
      </c>
      <c r="L45" s="4" t="str">
        <f t="shared" si="10"/>
        <v/>
      </c>
      <c r="M45" s="4" t="str">
        <f t="shared" si="10"/>
        <v/>
      </c>
      <c r="N45" s="4" t="str">
        <f t="shared" si="10"/>
        <v/>
      </c>
      <c r="O45" s="4" t="str">
        <f t="shared" si="10"/>
        <v/>
      </c>
      <c r="P45" s="4" t="str">
        <f t="shared" si="10"/>
        <v/>
      </c>
      <c r="Q45" s="4" t="str">
        <f t="shared" si="10"/>
        <v/>
      </c>
      <c r="R45" s="4" t="str">
        <f t="shared" si="4"/>
        <v/>
      </c>
      <c r="T45" s="15">
        <v>660</v>
      </c>
      <c r="U45" s="19" t="s">
        <v>115</v>
      </c>
      <c r="V45" s="2">
        <v>1</v>
      </c>
      <c r="W45" s="70" t="s">
        <v>67</v>
      </c>
      <c r="X45" s="79" t="e">
        <f t="shared" si="5"/>
        <v>#N/A</v>
      </c>
    </row>
    <row r="46" spans="1:24" x14ac:dyDescent="0.2">
      <c r="A46" s="2">
        <v>38</v>
      </c>
      <c r="B46" s="15">
        <v>644</v>
      </c>
      <c r="C46" s="19" t="str">
        <f t="shared" si="0"/>
        <v>Fred Bosanquet</v>
      </c>
      <c r="D46" s="2" t="str">
        <f t="shared" si="1"/>
        <v>R</v>
      </c>
      <c r="E46" s="19" t="str">
        <f t="shared" si="2"/>
        <v>St Peter's Market Bosworth</v>
      </c>
      <c r="F46" s="4">
        <v>10</v>
      </c>
      <c r="G46" s="4">
        <v>0</v>
      </c>
      <c r="H46" s="17">
        <f t="shared" si="6"/>
        <v>10</v>
      </c>
      <c r="I46" s="4" t="str">
        <f t="shared" si="10"/>
        <v/>
      </c>
      <c r="J46" s="4" t="str">
        <f t="shared" si="10"/>
        <v/>
      </c>
      <c r="K46" s="4">
        <f t="shared" si="10"/>
        <v>38</v>
      </c>
      <c r="L46" s="4" t="str">
        <f t="shared" si="10"/>
        <v/>
      </c>
      <c r="M46" s="4" t="str">
        <f t="shared" si="10"/>
        <v/>
      </c>
      <c r="N46" s="4" t="str">
        <f t="shared" si="10"/>
        <v/>
      </c>
      <c r="O46" s="4" t="str">
        <f t="shared" si="10"/>
        <v/>
      </c>
      <c r="P46" s="4" t="str">
        <f t="shared" si="10"/>
        <v/>
      </c>
      <c r="Q46" s="4" t="str">
        <f t="shared" si="10"/>
        <v/>
      </c>
      <c r="R46" s="4" t="str">
        <f t="shared" si="4"/>
        <v/>
      </c>
      <c r="T46" s="15">
        <v>662</v>
      </c>
      <c r="U46" s="19" t="s">
        <v>116</v>
      </c>
      <c r="V46" s="2">
        <v>2</v>
      </c>
      <c r="W46" s="70" t="s">
        <v>67</v>
      </c>
      <c r="X46" s="79">
        <f t="shared" si="5"/>
        <v>662</v>
      </c>
    </row>
    <row r="47" spans="1:24" hidden="1" x14ac:dyDescent="0.2">
      <c r="A47" s="20">
        <v>39</v>
      </c>
      <c r="B47" s="15"/>
      <c r="C47" s="19" t="e">
        <f t="shared" si="0"/>
        <v>#N/A</v>
      </c>
      <c r="D47" s="2" t="e">
        <f t="shared" si="1"/>
        <v>#N/A</v>
      </c>
      <c r="E47" s="19" t="e">
        <f t="shared" si="2"/>
        <v>#N/A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 t="e">
        <f t="shared" si="4"/>
        <v>#N/A</v>
      </c>
      <c r="T47" s="15">
        <v>664</v>
      </c>
      <c r="U47" s="19" t="s">
        <v>117</v>
      </c>
      <c r="V47" s="2">
        <v>2</v>
      </c>
      <c r="W47" s="70" t="s">
        <v>67</v>
      </c>
      <c r="X47" s="79">
        <f t="shared" si="5"/>
        <v>664</v>
      </c>
    </row>
    <row r="48" spans="1:24" hidden="1" x14ac:dyDescent="0.2">
      <c r="A48" s="2">
        <v>40</v>
      </c>
      <c r="B48" s="15"/>
      <c r="C48" s="19" t="e">
        <f t="shared" si="0"/>
        <v>#N/A</v>
      </c>
      <c r="D48" s="2" t="e">
        <f t="shared" si="1"/>
        <v>#N/A</v>
      </c>
      <c r="E48" s="19" t="e">
        <f t="shared" si="2"/>
        <v>#N/A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 t="e">
        <f t="shared" si="4"/>
        <v>#N/A</v>
      </c>
      <c r="T48" s="15">
        <v>687</v>
      </c>
      <c r="U48" s="19" t="s">
        <v>118</v>
      </c>
      <c r="V48" s="19">
        <v>1</v>
      </c>
      <c r="W48" s="68" t="s">
        <v>66</v>
      </c>
      <c r="X48" s="79">
        <f t="shared" si="5"/>
        <v>687</v>
      </c>
    </row>
    <row r="49" spans="1:24" hidden="1" x14ac:dyDescent="0.2">
      <c r="A49" s="20">
        <v>41</v>
      </c>
      <c r="B49" s="15"/>
      <c r="C49" s="19" t="e">
        <f t="shared" si="0"/>
        <v>#N/A</v>
      </c>
      <c r="D49" s="2" t="e">
        <f t="shared" si="1"/>
        <v>#N/A</v>
      </c>
      <c r="E49" s="19" t="e">
        <f t="shared" si="2"/>
        <v>#N/A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 t="e">
        <f t="shared" si="4"/>
        <v>#N/A</v>
      </c>
      <c r="T49" s="15">
        <v>688</v>
      </c>
      <c r="U49" s="19" t="s">
        <v>119</v>
      </c>
      <c r="V49" s="19">
        <v>2</v>
      </c>
      <c r="W49" s="68" t="s">
        <v>66</v>
      </c>
      <c r="X49" s="79">
        <f t="shared" si="5"/>
        <v>688</v>
      </c>
    </row>
    <row r="50" spans="1:24" hidden="1" x14ac:dyDescent="0.2">
      <c r="A50" s="2">
        <v>42</v>
      </c>
      <c r="B50" s="15"/>
      <c r="C50" s="19" t="e">
        <f t="shared" si="0"/>
        <v>#N/A</v>
      </c>
      <c r="D50" s="2" t="e">
        <f t="shared" si="1"/>
        <v>#N/A</v>
      </c>
      <c r="E50" s="19" t="e">
        <f t="shared" si="2"/>
        <v>#N/A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 t="e">
        <f t="shared" si="4"/>
        <v>#N/A</v>
      </c>
      <c r="T50" s="15">
        <v>689</v>
      </c>
      <c r="U50" s="19" t="s">
        <v>120</v>
      </c>
      <c r="V50" s="19">
        <v>1</v>
      </c>
      <c r="W50" s="63" t="s">
        <v>68</v>
      </c>
      <c r="X50" s="79">
        <f t="shared" si="5"/>
        <v>689</v>
      </c>
    </row>
    <row r="51" spans="1:24" hidden="1" x14ac:dyDescent="0.2">
      <c r="A51" s="20">
        <v>43</v>
      </c>
      <c r="B51" s="15"/>
      <c r="C51" s="19" t="e">
        <f t="shared" si="0"/>
        <v>#N/A</v>
      </c>
      <c r="D51" s="2" t="e">
        <f t="shared" si="1"/>
        <v>#N/A</v>
      </c>
      <c r="E51" s="19" t="e">
        <f t="shared" si="2"/>
        <v>#N/A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 t="e">
        <f t="shared" si="4"/>
        <v>#N/A</v>
      </c>
      <c r="T51" s="15">
        <v>695</v>
      </c>
      <c r="U51" s="19" t="s">
        <v>121</v>
      </c>
      <c r="V51" s="2">
        <v>2</v>
      </c>
      <c r="W51" s="19" t="s">
        <v>122</v>
      </c>
      <c r="X51" s="79">
        <f t="shared" si="5"/>
        <v>695</v>
      </c>
    </row>
    <row r="52" spans="1:24" hidden="1" x14ac:dyDescent="0.2">
      <c r="A52" s="2">
        <v>44</v>
      </c>
      <c r="B52" s="15"/>
      <c r="C52" s="19" t="e">
        <f t="shared" si="0"/>
        <v>#N/A</v>
      </c>
      <c r="D52" s="2" t="e">
        <f t="shared" si="1"/>
        <v>#N/A</v>
      </c>
      <c r="E52" s="19" t="e">
        <f t="shared" si="2"/>
        <v>#N/A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e">
        <f t="shared" si="4"/>
        <v>#N/A</v>
      </c>
      <c r="T52" s="15">
        <v>703</v>
      </c>
      <c r="U52" s="19" t="s">
        <v>123</v>
      </c>
      <c r="V52" s="2">
        <v>1</v>
      </c>
      <c r="W52" s="19" t="s">
        <v>124</v>
      </c>
      <c r="X52" s="79" t="e">
        <f t="shared" si="5"/>
        <v>#N/A</v>
      </c>
    </row>
    <row r="53" spans="1:24" hidden="1" x14ac:dyDescent="0.2">
      <c r="A53" s="20">
        <v>45</v>
      </c>
      <c r="B53" s="15"/>
      <c r="C53" s="19" t="e">
        <f t="shared" si="0"/>
        <v>#N/A</v>
      </c>
      <c r="D53" s="2" t="e">
        <f t="shared" si="1"/>
        <v>#N/A</v>
      </c>
      <c r="E53" s="19" t="e">
        <f t="shared" si="2"/>
        <v>#N/A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 t="e">
        <f t="shared" si="4"/>
        <v>#N/A</v>
      </c>
      <c r="T53" s="15">
        <v>710</v>
      </c>
      <c r="U53" s="19" t="s">
        <v>125</v>
      </c>
      <c r="V53" s="2">
        <v>2</v>
      </c>
      <c r="W53" s="63" t="s">
        <v>68</v>
      </c>
      <c r="X53" s="79">
        <f t="shared" si="5"/>
        <v>710</v>
      </c>
    </row>
    <row r="54" spans="1:24" hidden="1" x14ac:dyDescent="0.2">
      <c r="A54" s="2">
        <v>46</v>
      </c>
      <c r="B54" s="15"/>
      <c r="C54" s="19" t="e">
        <f t="shared" si="0"/>
        <v>#N/A</v>
      </c>
      <c r="D54" s="2" t="e">
        <f t="shared" si="1"/>
        <v>#N/A</v>
      </c>
      <c r="E54" s="19" t="e">
        <f t="shared" si="2"/>
        <v>#N/A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 t="e">
        <f t="shared" si="4"/>
        <v>#N/A</v>
      </c>
      <c r="T54" s="15">
        <v>742</v>
      </c>
      <c r="U54" s="19" t="s">
        <v>126</v>
      </c>
      <c r="V54" s="19">
        <v>2</v>
      </c>
      <c r="W54" s="55" t="s">
        <v>63</v>
      </c>
      <c r="X54" s="79">
        <f t="shared" si="5"/>
        <v>742</v>
      </c>
    </row>
    <row r="55" spans="1:24" hidden="1" x14ac:dyDescent="0.2">
      <c r="A55" s="2">
        <v>47</v>
      </c>
      <c r="B55" s="15"/>
      <c r="C55" s="19" t="e">
        <f t="shared" ref="C55:C78" si="11">VLOOKUP($B55,$T:$W,2,0)</f>
        <v>#N/A</v>
      </c>
      <c r="D55" s="2" t="e">
        <f t="shared" ref="D55:D78" si="12">VLOOKUP($B55,$T:$W,3,0)</f>
        <v>#N/A</v>
      </c>
      <c r="E55" s="19" t="e">
        <f t="shared" ref="E55:E78" si="13">VLOOKUP($B55,$T:$W,4,0)</f>
        <v>#N/A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 t="e">
        <f t="shared" ref="R55:R78" si="14">IF(SUM(I55:Q55)&lt;&gt;0,"",E55)</f>
        <v>#N/A</v>
      </c>
      <c r="T55" s="16">
        <v>753</v>
      </c>
      <c r="U55" s="19" t="s">
        <v>127</v>
      </c>
      <c r="V55" s="19">
        <v>2</v>
      </c>
      <c r="W55" s="19" t="s">
        <v>26</v>
      </c>
      <c r="X55" s="79">
        <f t="shared" si="5"/>
        <v>753</v>
      </c>
    </row>
    <row r="56" spans="1:24" hidden="1" x14ac:dyDescent="0.2">
      <c r="A56" s="20">
        <v>48</v>
      </c>
      <c r="B56" s="15"/>
      <c r="C56" s="19" t="e">
        <f t="shared" si="11"/>
        <v>#N/A</v>
      </c>
      <c r="D56" s="2" t="e">
        <f t="shared" si="12"/>
        <v>#N/A</v>
      </c>
      <c r="E56" s="19" t="e">
        <f t="shared" si="13"/>
        <v>#N/A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 t="e">
        <f t="shared" si="14"/>
        <v>#N/A</v>
      </c>
    </row>
    <row r="57" spans="1:24" hidden="1" x14ac:dyDescent="0.2">
      <c r="A57" s="2">
        <v>49</v>
      </c>
      <c r="B57" s="15"/>
      <c r="C57" s="19" t="e">
        <f t="shared" si="11"/>
        <v>#N/A</v>
      </c>
      <c r="D57" s="2" t="e">
        <f t="shared" si="12"/>
        <v>#N/A</v>
      </c>
      <c r="E57" s="19" t="e">
        <f t="shared" si="13"/>
        <v>#N/A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 t="e">
        <f t="shared" si="14"/>
        <v>#N/A</v>
      </c>
    </row>
    <row r="58" spans="1:24" hidden="1" x14ac:dyDescent="0.2">
      <c r="A58" s="2">
        <v>50</v>
      </c>
      <c r="B58" s="15"/>
      <c r="C58" s="19" t="e">
        <f t="shared" si="11"/>
        <v>#N/A</v>
      </c>
      <c r="D58" s="2" t="e">
        <f t="shared" si="12"/>
        <v>#N/A</v>
      </c>
      <c r="E58" s="19" t="e">
        <f t="shared" si="13"/>
        <v>#N/A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 t="e">
        <f t="shared" si="14"/>
        <v>#N/A</v>
      </c>
    </row>
    <row r="59" spans="1:24" hidden="1" x14ac:dyDescent="0.2">
      <c r="A59" s="20">
        <v>51</v>
      </c>
      <c r="B59" s="15"/>
      <c r="C59" s="19" t="e">
        <f t="shared" si="11"/>
        <v>#N/A</v>
      </c>
      <c r="D59" s="2" t="e">
        <f t="shared" si="12"/>
        <v>#N/A</v>
      </c>
      <c r="E59" s="19" t="e">
        <f t="shared" si="13"/>
        <v>#N/A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 t="e">
        <f t="shared" si="14"/>
        <v>#N/A</v>
      </c>
    </row>
    <row r="60" spans="1:24" hidden="1" x14ac:dyDescent="0.2">
      <c r="A60" s="2">
        <v>52</v>
      </c>
      <c r="B60" s="15"/>
      <c r="C60" s="19" t="e">
        <f t="shared" si="11"/>
        <v>#N/A</v>
      </c>
      <c r="D60" s="2" t="e">
        <f t="shared" si="12"/>
        <v>#N/A</v>
      </c>
      <c r="E60" s="19" t="e">
        <f t="shared" si="13"/>
        <v>#N/A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 t="e">
        <f t="shared" si="14"/>
        <v>#N/A</v>
      </c>
    </row>
    <row r="61" spans="1:24" hidden="1" x14ac:dyDescent="0.2">
      <c r="A61" s="2">
        <v>53</v>
      </c>
      <c r="B61" s="15"/>
      <c r="C61" s="19" t="e">
        <f t="shared" si="11"/>
        <v>#N/A</v>
      </c>
      <c r="D61" s="2" t="e">
        <f t="shared" si="12"/>
        <v>#N/A</v>
      </c>
      <c r="E61" s="19" t="e">
        <f t="shared" si="13"/>
        <v>#N/A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 t="e">
        <f t="shared" si="14"/>
        <v>#N/A</v>
      </c>
    </row>
    <row r="62" spans="1:24" hidden="1" x14ac:dyDescent="0.2">
      <c r="A62" s="20">
        <v>54</v>
      </c>
      <c r="B62" s="15"/>
      <c r="C62" s="19" t="e">
        <f t="shared" si="11"/>
        <v>#N/A</v>
      </c>
      <c r="D62" s="2" t="e">
        <f t="shared" si="12"/>
        <v>#N/A</v>
      </c>
      <c r="E62" s="19" t="e">
        <f t="shared" si="13"/>
        <v>#N/A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 t="e">
        <f t="shared" si="14"/>
        <v>#N/A</v>
      </c>
    </row>
    <row r="63" spans="1:24" hidden="1" x14ac:dyDescent="0.2">
      <c r="A63" s="2">
        <v>55</v>
      </c>
      <c r="B63" s="15"/>
      <c r="C63" s="19" t="e">
        <f t="shared" si="11"/>
        <v>#N/A</v>
      </c>
      <c r="D63" s="2" t="e">
        <f t="shared" si="12"/>
        <v>#N/A</v>
      </c>
      <c r="E63" s="19" t="e">
        <f t="shared" si="13"/>
        <v>#N/A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 t="e">
        <f t="shared" si="14"/>
        <v>#N/A</v>
      </c>
    </row>
    <row r="64" spans="1:24" hidden="1" x14ac:dyDescent="0.2">
      <c r="A64" s="2">
        <v>56</v>
      </c>
      <c r="B64" s="15"/>
      <c r="C64" s="19" t="e">
        <f t="shared" si="11"/>
        <v>#N/A</v>
      </c>
      <c r="D64" s="2" t="e">
        <f t="shared" si="12"/>
        <v>#N/A</v>
      </c>
      <c r="E64" s="19" t="e">
        <f t="shared" si="13"/>
        <v>#N/A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e">
        <f t="shared" si="14"/>
        <v>#N/A</v>
      </c>
    </row>
    <row r="65" spans="1:18" hidden="1" x14ac:dyDescent="0.2">
      <c r="A65" s="20">
        <v>57</v>
      </c>
      <c r="B65" s="15"/>
      <c r="C65" s="19" t="e">
        <f t="shared" si="11"/>
        <v>#N/A</v>
      </c>
      <c r="D65" s="2" t="e">
        <f t="shared" si="12"/>
        <v>#N/A</v>
      </c>
      <c r="E65" s="19" t="e">
        <f t="shared" si="13"/>
        <v>#N/A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 t="e">
        <f t="shared" si="14"/>
        <v>#N/A</v>
      </c>
    </row>
    <row r="66" spans="1:18" hidden="1" x14ac:dyDescent="0.2">
      <c r="A66" s="2">
        <v>58</v>
      </c>
      <c r="B66" s="15"/>
      <c r="C66" s="19" t="e">
        <f t="shared" si="11"/>
        <v>#N/A</v>
      </c>
      <c r="D66" s="2" t="e">
        <f t="shared" si="12"/>
        <v>#N/A</v>
      </c>
      <c r="E66" s="19" t="e">
        <f t="shared" si="13"/>
        <v>#N/A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 t="e">
        <f t="shared" si="14"/>
        <v>#N/A</v>
      </c>
    </row>
    <row r="67" spans="1:18" hidden="1" x14ac:dyDescent="0.2">
      <c r="A67" s="2">
        <v>59</v>
      </c>
      <c r="B67" s="15"/>
      <c r="C67" s="19" t="e">
        <f t="shared" si="11"/>
        <v>#N/A</v>
      </c>
      <c r="D67" s="2" t="e">
        <f t="shared" si="12"/>
        <v>#N/A</v>
      </c>
      <c r="E67" s="19" t="e">
        <f t="shared" si="13"/>
        <v>#N/A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 t="e">
        <f t="shared" si="14"/>
        <v>#N/A</v>
      </c>
    </row>
    <row r="68" spans="1:18" hidden="1" x14ac:dyDescent="0.2">
      <c r="A68" s="20">
        <v>60</v>
      </c>
      <c r="B68" s="15"/>
      <c r="C68" s="19" t="e">
        <f t="shared" si="11"/>
        <v>#N/A</v>
      </c>
      <c r="D68" s="2" t="e">
        <f t="shared" si="12"/>
        <v>#N/A</v>
      </c>
      <c r="E68" s="19" t="e">
        <f t="shared" si="13"/>
        <v>#N/A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 t="e">
        <f t="shared" si="14"/>
        <v>#N/A</v>
      </c>
    </row>
    <row r="69" spans="1:18" hidden="1" x14ac:dyDescent="0.2">
      <c r="A69" s="2">
        <v>61</v>
      </c>
      <c r="B69" s="15"/>
      <c r="C69" s="19" t="e">
        <f t="shared" si="11"/>
        <v>#N/A</v>
      </c>
      <c r="D69" s="2" t="e">
        <f t="shared" si="12"/>
        <v>#N/A</v>
      </c>
      <c r="E69" s="19" t="e">
        <f t="shared" si="13"/>
        <v>#N/A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 t="e">
        <f t="shared" si="14"/>
        <v>#N/A</v>
      </c>
    </row>
    <row r="70" spans="1:18" hidden="1" x14ac:dyDescent="0.2">
      <c r="A70" s="2">
        <v>62</v>
      </c>
      <c r="B70" s="15"/>
      <c r="C70" s="19" t="e">
        <f t="shared" si="11"/>
        <v>#N/A</v>
      </c>
      <c r="D70" s="2" t="e">
        <f t="shared" si="12"/>
        <v>#N/A</v>
      </c>
      <c r="E70" s="19" t="e">
        <f t="shared" si="13"/>
        <v>#N/A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 t="e">
        <f t="shared" si="14"/>
        <v>#N/A</v>
      </c>
    </row>
    <row r="71" spans="1:18" hidden="1" x14ac:dyDescent="0.2">
      <c r="A71" s="20">
        <v>63</v>
      </c>
      <c r="B71" s="15"/>
      <c r="C71" s="19" t="e">
        <f t="shared" si="11"/>
        <v>#N/A</v>
      </c>
      <c r="D71" s="2" t="e">
        <f t="shared" si="12"/>
        <v>#N/A</v>
      </c>
      <c r="E71" s="19" t="e">
        <f t="shared" si="13"/>
        <v>#N/A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 t="e">
        <f t="shared" si="14"/>
        <v>#N/A</v>
      </c>
    </row>
    <row r="72" spans="1:18" hidden="1" x14ac:dyDescent="0.2">
      <c r="A72" s="2">
        <v>64</v>
      </c>
      <c r="B72" s="15"/>
      <c r="C72" s="19" t="e">
        <f t="shared" si="11"/>
        <v>#N/A</v>
      </c>
      <c r="D72" s="2" t="e">
        <f t="shared" si="12"/>
        <v>#N/A</v>
      </c>
      <c r="E72" s="19" t="e">
        <f t="shared" si="13"/>
        <v>#N/A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 t="e">
        <f t="shared" si="14"/>
        <v>#N/A</v>
      </c>
    </row>
    <row r="73" spans="1:18" hidden="1" x14ac:dyDescent="0.2">
      <c r="A73" s="2">
        <v>65</v>
      </c>
      <c r="B73" s="15"/>
      <c r="C73" s="19" t="e">
        <f t="shared" si="11"/>
        <v>#N/A</v>
      </c>
      <c r="D73" s="2" t="e">
        <f t="shared" si="12"/>
        <v>#N/A</v>
      </c>
      <c r="E73" s="19" t="e">
        <f t="shared" si="13"/>
        <v>#N/A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e">
        <f t="shared" si="14"/>
        <v>#N/A</v>
      </c>
    </row>
    <row r="74" spans="1:18" hidden="1" x14ac:dyDescent="0.2">
      <c r="A74" s="20">
        <v>66</v>
      </c>
      <c r="B74" s="15"/>
      <c r="C74" s="19" t="e">
        <f t="shared" si="11"/>
        <v>#N/A</v>
      </c>
      <c r="D74" s="2" t="e">
        <f t="shared" si="12"/>
        <v>#N/A</v>
      </c>
      <c r="E74" s="19" t="e">
        <f t="shared" si="13"/>
        <v>#N/A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 t="e">
        <f t="shared" si="14"/>
        <v>#N/A</v>
      </c>
    </row>
    <row r="75" spans="1:18" hidden="1" x14ac:dyDescent="0.2">
      <c r="A75" s="2">
        <v>67</v>
      </c>
      <c r="B75" s="15"/>
      <c r="C75" s="19" t="e">
        <f t="shared" si="11"/>
        <v>#N/A</v>
      </c>
      <c r="D75" s="2" t="e">
        <f t="shared" si="12"/>
        <v>#N/A</v>
      </c>
      <c r="E75" s="19" t="e">
        <f t="shared" si="13"/>
        <v>#N/A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 t="e">
        <f t="shared" si="14"/>
        <v>#N/A</v>
      </c>
    </row>
    <row r="76" spans="1:18" hidden="1" x14ac:dyDescent="0.2">
      <c r="A76" s="2">
        <v>68</v>
      </c>
      <c r="B76" s="15"/>
      <c r="C76" s="19" t="e">
        <f t="shared" si="11"/>
        <v>#N/A</v>
      </c>
      <c r="D76" s="2" t="e">
        <f t="shared" si="12"/>
        <v>#N/A</v>
      </c>
      <c r="E76" s="19" t="e">
        <f t="shared" si="13"/>
        <v>#N/A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 t="e">
        <f t="shared" si="14"/>
        <v>#N/A</v>
      </c>
    </row>
    <row r="77" spans="1:18" hidden="1" x14ac:dyDescent="0.2">
      <c r="A77" s="20">
        <v>69</v>
      </c>
      <c r="B77" s="15"/>
      <c r="C77" s="19" t="e">
        <f t="shared" si="11"/>
        <v>#N/A</v>
      </c>
      <c r="D77" s="2" t="e">
        <f t="shared" si="12"/>
        <v>#N/A</v>
      </c>
      <c r="E77" s="19" t="e">
        <f t="shared" si="13"/>
        <v>#N/A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 t="e">
        <f t="shared" si="14"/>
        <v>#N/A</v>
      </c>
    </row>
    <row r="78" spans="1:18" hidden="1" x14ac:dyDescent="0.2">
      <c r="A78" s="2">
        <v>70</v>
      </c>
      <c r="B78" s="15"/>
      <c r="C78" s="19" t="e">
        <f t="shared" si="11"/>
        <v>#N/A</v>
      </c>
      <c r="D78" s="2" t="e">
        <f t="shared" si="12"/>
        <v>#N/A</v>
      </c>
      <c r="E78" s="19" t="e">
        <f t="shared" si="13"/>
        <v>#N/A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 t="e">
        <f t="shared" si="14"/>
        <v>#N/A</v>
      </c>
    </row>
    <row r="79" spans="1:18" ht="30" customHeight="1" x14ac:dyDescent="0.2">
      <c r="A79" s="2"/>
      <c r="B79" s="4"/>
      <c r="C79" s="19"/>
      <c r="D79" s="2"/>
      <c r="E79" s="1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outlineLevel="1" x14ac:dyDescent="0.2">
      <c r="A80" s="7" t="s">
        <v>128</v>
      </c>
      <c r="C80" s="12"/>
      <c r="D80" s="12"/>
      <c r="H80" s="82" t="s">
        <v>129</v>
      </c>
      <c r="I80" s="83" t="str">
        <f t="shared" ref="I80:Q80" si="15">IF(I84=MIN($I$84:$Q$84),1,(IF(SMALL($I$84:$Q$84,2)&lt;MIN($I$91:$Q$91),IF(I84=SMALL($I$84:$Q$84,2),2,""),"")))</f>
        <v/>
      </c>
      <c r="J80" s="83">
        <f t="shared" si="15"/>
        <v>2</v>
      </c>
      <c r="K80" s="83">
        <f t="shared" si="15"/>
        <v>1</v>
      </c>
      <c r="L80" s="83" t="str">
        <f t="shared" si="15"/>
        <v/>
      </c>
      <c r="M80" s="83" t="str">
        <f t="shared" si="15"/>
        <v/>
      </c>
      <c r="N80" s="83" t="str">
        <f t="shared" si="15"/>
        <v/>
      </c>
      <c r="O80" s="83" t="str">
        <f t="shared" si="15"/>
        <v/>
      </c>
      <c r="P80" s="83" t="str">
        <f t="shared" si="15"/>
        <v/>
      </c>
      <c r="Q80" s="83" t="str">
        <f t="shared" si="15"/>
        <v/>
      </c>
    </row>
    <row r="81" spans="1:17" ht="15.75" outlineLevel="1" x14ac:dyDescent="0.25">
      <c r="C81" s="8" t="s">
        <v>130</v>
      </c>
      <c r="D81" s="8"/>
      <c r="F81" s="1"/>
      <c r="H81" s="82" t="s">
        <v>131</v>
      </c>
      <c r="I81">
        <f t="shared" ref="I81:Q81" si="16">MIN(I$9:I$78)</f>
        <v>9</v>
      </c>
      <c r="J81">
        <f t="shared" si="16"/>
        <v>2</v>
      </c>
      <c r="K81">
        <f t="shared" si="16"/>
        <v>3</v>
      </c>
      <c r="L81">
        <f t="shared" si="16"/>
        <v>13</v>
      </c>
      <c r="M81">
        <f t="shared" si="16"/>
        <v>10</v>
      </c>
      <c r="N81">
        <f t="shared" si="16"/>
        <v>4</v>
      </c>
      <c r="O81">
        <f t="shared" si="16"/>
        <v>0</v>
      </c>
      <c r="P81">
        <f t="shared" si="16"/>
        <v>0</v>
      </c>
      <c r="Q81">
        <f t="shared" si="16"/>
        <v>0</v>
      </c>
    </row>
    <row r="82" spans="1:17" ht="15.75" outlineLevel="1" x14ac:dyDescent="0.25">
      <c r="A82" s="8"/>
      <c r="B82" s="8"/>
      <c r="C82" s="1"/>
      <c r="D82" s="1"/>
      <c r="I82">
        <f t="shared" ref="I82:Q82" si="17">SMALL(I$9:I$78,2)</f>
        <v>24</v>
      </c>
      <c r="J82">
        <f t="shared" si="17"/>
        <v>22</v>
      </c>
      <c r="K82">
        <f t="shared" si="17"/>
        <v>14</v>
      </c>
      <c r="L82">
        <f t="shared" si="17"/>
        <v>17</v>
      </c>
      <c r="M82">
        <f t="shared" si="17"/>
        <v>15</v>
      </c>
      <c r="N82">
        <f t="shared" si="17"/>
        <v>19</v>
      </c>
      <c r="O82" t="e">
        <f t="shared" si="17"/>
        <v>#NUM!</v>
      </c>
      <c r="P82" t="e">
        <f t="shared" si="17"/>
        <v>#NUM!</v>
      </c>
      <c r="Q82" t="e">
        <f t="shared" si="17"/>
        <v>#NUM!</v>
      </c>
    </row>
    <row r="83" spans="1:17" outlineLevel="1" x14ac:dyDescent="0.2">
      <c r="A83" s="1"/>
      <c r="B83" s="1"/>
      <c r="C83" s="7"/>
      <c r="D83" s="7"/>
      <c r="I83">
        <f t="shared" ref="I83:Q83" si="18">SMALL(I$9:I$78,3)</f>
        <v>36</v>
      </c>
      <c r="J83">
        <f t="shared" si="18"/>
        <v>25</v>
      </c>
      <c r="K83">
        <f t="shared" si="18"/>
        <v>16</v>
      </c>
      <c r="L83">
        <f t="shared" si="18"/>
        <v>34</v>
      </c>
      <c r="M83" t="e">
        <f t="shared" si="18"/>
        <v>#NUM!</v>
      </c>
      <c r="N83">
        <f t="shared" si="18"/>
        <v>27</v>
      </c>
      <c r="O83" t="e">
        <f t="shared" si="18"/>
        <v>#NUM!</v>
      </c>
      <c r="P83" t="e">
        <f t="shared" si="18"/>
        <v>#NUM!</v>
      </c>
      <c r="Q83" t="e">
        <f t="shared" si="18"/>
        <v>#NUM!</v>
      </c>
    </row>
    <row r="84" spans="1:17" outlineLevel="1" x14ac:dyDescent="0.2">
      <c r="H84" s="1" t="s">
        <v>132</v>
      </c>
      <c r="I84" s="11">
        <f>IFERROR(SUM(I81:I83),"")</f>
        <v>69</v>
      </c>
      <c r="J84" s="11">
        <f t="shared" ref="J84:Q84" si="19">IFERROR(SUM(J81:J83),"")</f>
        <v>49</v>
      </c>
      <c r="K84" s="11">
        <f t="shared" si="19"/>
        <v>33</v>
      </c>
      <c r="L84" s="11">
        <f t="shared" si="19"/>
        <v>64</v>
      </c>
      <c r="M84" s="11" t="str">
        <f t="shared" si="19"/>
        <v/>
      </c>
      <c r="N84" s="11">
        <f>IFERROR(SUM(N81:N83),"")</f>
        <v>50</v>
      </c>
      <c r="O84" s="11" t="str">
        <f>IFERROR(SUM(O81:O83),"")</f>
        <v/>
      </c>
      <c r="P84" s="11" t="str">
        <f t="shared" si="19"/>
        <v/>
      </c>
      <c r="Q84" s="11" t="str">
        <f t="shared" si="19"/>
        <v/>
      </c>
    </row>
    <row r="85" spans="1:17" ht="38.25" hidden="1" outlineLevel="1" x14ac:dyDescent="0.2">
      <c r="H85" s="1"/>
      <c r="I85" s="25" t="str">
        <f t="shared" ref="I85:Q85" si="20">+I8</f>
        <v>St John the Baptist</v>
      </c>
      <c r="J85" s="38" t="str">
        <f t="shared" si="20"/>
        <v>Orchard Primary</v>
      </c>
      <c r="K85" s="33" t="str">
        <f t="shared" si="20"/>
        <v>St Peter's Market Bosworth</v>
      </c>
      <c r="L85" s="67" t="str">
        <f t="shared" si="20"/>
        <v>Mercenfeld</v>
      </c>
      <c r="M85" s="46" t="str">
        <f t="shared" si="20"/>
        <v>St Mary's Bitteswell</v>
      </c>
      <c r="N85" s="42" t="str">
        <f t="shared" si="20"/>
        <v>Elizabeth Woodville</v>
      </c>
      <c r="O85" s="42">
        <f t="shared" si="20"/>
        <v>0</v>
      </c>
      <c r="P85" s="42">
        <f t="shared" si="20"/>
        <v>0</v>
      </c>
      <c r="Q85" s="42">
        <f t="shared" si="20"/>
        <v>0</v>
      </c>
    </row>
    <row r="86" spans="1:17" hidden="1" outlineLevel="1" x14ac:dyDescent="0.2"/>
    <row r="87" spans="1:17" hidden="1" outlineLevel="1" x14ac:dyDescent="0.2">
      <c r="H87" s="82" t="s">
        <v>129</v>
      </c>
      <c r="I87" s="84" t="str">
        <f t="shared" ref="I87:Q87" si="21">IF(SMALL($I$84:$Q$84,2)&gt;MIN($I$91:$Q$91),IF(I91=MIN($I$91:$Q$91),2,""),"")</f>
        <v/>
      </c>
      <c r="J87" s="84" t="str">
        <f t="shared" si="21"/>
        <v/>
      </c>
      <c r="K87" s="84" t="str">
        <f t="shared" si="21"/>
        <v/>
      </c>
      <c r="L87" s="84" t="str">
        <f t="shared" si="21"/>
        <v/>
      </c>
      <c r="M87" s="84" t="str">
        <f t="shared" si="21"/>
        <v/>
      </c>
      <c r="N87" s="84" t="str">
        <f t="shared" si="21"/>
        <v/>
      </c>
      <c r="O87" s="84" t="str">
        <f t="shared" si="21"/>
        <v/>
      </c>
      <c r="P87" s="84" t="str">
        <f t="shared" si="21"/>
        <v/>
      </c>
      <c r="Q87" s="84" t="str">
        <f t="shared" si="21"/>
        <v/>
      </c>
    </row>
    <row r="88" spans="1:17" ht="15.75" hidden="1" outlineLevel="1" x14ac:dyDescent="0.25">
      <c r="C88" s="8" t="s">
        <v>133</v>
      </c>
      <c r="D88" s="8"/>
      <c r="F88" s="1"/>
      <c r="H88" s="82" t="s">
        <v>134</v>
      </c>
      <c r="I88">
        <f t="shared" ref="I88:Q88" si="22">SMALL(I$9:I$78,4)</f>
        <v>37</v>
      </c>
      <c r="J88">
        <f t="shared" si="22"/>
        <v>28</v>
      </c>
      <c r="K88">
        <f t="shared" si="22"/>
        <v>18</v>
      </c>
      <c r="L88" t="e">
        <f t="shared" si="22"/>
        <v>#NUM!</v>
      </c>
      <c r="M88" t="e">
        <f t="shared" si="22"/>
        <v>#NUM!</v>
      </c>
      <c r="N88" t="e">
        <f t="shared" si="22"/>
        <v>#NUM!</v>
      </c>
      <c r="O88" t="e">
        <f t="shared" si="22"/>
        <v>#NUM!</v>
      </c>
      <c r="P88" t="e">
        <f t="shared" si="22"/>
        <v>#NUM!</v>
      </c>
      <c r="Q88" t="e">
        <f t="shared" si="22"/>
        <v>#NUM!</v>
      </c>
    </row>
    <row r="89" spans="1:17" ht="15.75" hidden="1" outlineLevel="1" x14ac:dyDescent="0.25">
      <c r="A89" s="8"/>
      <c r="B89" s="6"/>
      <c r="C89" s="1"/>
      <c r="D89" s="1"/>
      <c r="H89" s="1"/>
      <c r="I89" t="e">
        <f t="shared" ref="I89:Q89" si="23">SMALL(I$9:I$78,5)</f>
        <v>#NUM!</v>
      </c>
      <c r="J89" t="e">
        <f t="shared" si="23"/>
        <v>#NUM!</v>
      </c>
      <c r="K89">
        <f t="shared" si="23"/>
        <v>20</v>
      </c>
      <c r="L89" t="e">
        <f t="shared" si="23"/>
        <v>#NUM!</v>
      </c>
      <c r="M89" t="e">
        <f t="shared" si="23"/>
        <v>#NUM!</v>
      </c>
      <c r="N89" t="e">
        <f t="shared" si="23"/>
        <v>#NUM!</v>
      </c>
      <c r="O89" t="e">
        <f t="shared" si="23"/>
        <v>#NUM!</v>
      </c>
      <c r="P89" t="e">
        <f t="shared" si="23"/>
        <v>#NUM!</v>
      </c>
      <c r="Q89" t="e">
        <f t="shared" si="23"/>
        <v>#NUM!</v>
      </c>
    </row>
    <row r="90" spans="1:17" hidden="1" outlineLevel="1" x14ac:dyDescent="0.2">
      <c r="H90" s="1"/>
      <c r="I90" t="e">
        <f t="shared" ref="I90:Q90" si="24">SMALL(I$9:I$78,6)</f>
        <v>#NUM!</v>
      </c>
      <c r="J90" t="e">
        <f t="shared" si="24"/>
        <v>#NUM!</v>
      </c>
      <c r="K90">
        <f t="shared" si="24"/>
        <v>23</v>
      </c>
      <c r="L90" t="e">
        <f t="shared" si="24"/>
        <v>#NUM!</v>
      </c>
      <c r="M90" t="e">
        <f t="shared" si="24"/>
        <v>#NUM!</v>
      </c>
      <c r="N90" t="e">
        <f t="shared" si="24"/>
        <v>#NUM!</v>
      </c>
      <c r="O90" t="e">
        <f t="shared" si="24"/>
        <v>#NUM!</v>
      </c>
      <c r="P90" t="e">
        <f t="shared" si="24"/>
        <v>#NUM!</v>
      </c>
      <c r="Q90" t="e">
        <f t="shared" si="24"/>
        <v>#NUM!</v>
      </c>
    </row>
    <row r="91" spans="1:17" hidden="1" outlineLevel="1" x14ac:dyDescent="0.2">
      <c r="C91" s="7"/>
      <c r="D91" s="7"/>
      <c r="H91" s="1" t="s">
        <v>135</v>
      </c>
      <c r="I91" s="11">
        <f>IFERROR(SUM(I88:I90),1000)</f>
        <v>1000</v>
      </c>
      <c r="J91" s="11">
        <f>IFERROR(SUM(J88:J90),1000)</f>
        <v>1000</v>
      </c>
      <c r="K91" s="11">
        <f t="shared" ref="K91:Q91" si="25">IFERROR(SUM(K88:K90),1000)</f>
        <v>61</v>
      </c>
      <c r="L91" s="11">
        <f t="shared" si="25"/>
        <v>1000</v>
      </c>
      <c r="M91" s="11">
        <f t="shared" si="25"/>
        <v>1000</v>
      </c>
      <c r="N91" s="11">
        <f>IFERROR(SUM(N88:N90),1000)</f>
        <v>1000</v>
      </c>
      <c r="O91" s="11">
        <f>IFERROR(SUM(O88:O90),1000)</f>
        <v>1000</v>
      </c>
      <c r="P91" s="11">
        <f t="shared" si="25"/>
        <v>1000</v>
      </c>
      <c r="Q91" s="11">
        <f t="shared" si="25"/>
        <v>1000</v>
      </c>
    </row>
    <row r="92" spans="1:17" hidden="1" outlineLevel="1" x14ac:dyDescent="0.2"/>
    <row r="93" spans="1:17" hidden="1" outlineLevel="1" x14ac:dyDescent="0.2"/>
    <row r="94" spans="1:17" hidden="1" outlineLevel="1" x14ac:dyDescent="0.2"/>
    <row r="95" spans="1:17" collapsed="1" x14ac:dyDescent="0.2"/>
    <row r="96" spans="1:17" x14ac:dyDescent="0.2">
      <c r="A96" s="89"/>
      <c r="B96" s="90"/>
      <c r="C96" s="90"/>
      <c r="D96" s="90"/>
      <c r="E96" s="90"/>
      <c r="F96" s="90"/>
      <c r="G96" s="90"/>
      <c r="H96" s="91"/>
    </row>
    <row r="97" spans="1:8" ht="18" x14ac:dyDescent="0.25">
      <c r="A97" s="92"/>
      <c r="B97" s="93" t="s">
        <v>0</v>
      </c>
      <c r="C97" s="88"/>
      <c r="D97" s="88"/>
      <c r="E97" s="93"/>
      <c r="F97" s="88"/>
      <c r="G97" s="88"/>
      <c r="H97" s="94"/>
    </row>
    <row r="98" spans="1:8" ht="18" x14ac:dyDescent="0.25">
      <c r="A98" s="92"/>
      <c r="B98" s="93"/>
      <c r="C98" s="88"/>
      <c r="D98" s="88"/>
      <c r="E98" s="93"/>
      <c r="F98" s="88"/>
      <c r="G98" s="88"/>
      <c r="H98" s="94"/>
    </row>
    <row r="99" spans="1:8" ht="18" x14ac:dyDescent="0.25">
      <c r="A99" s="92"/>
      <c r="B99" s="93" t="s">
        <v>136</v>
      </c>
      <c r="C99" s="88"/>
      <c r="D99" s="88"/>
      <c r="E99" s="93"/>
      <c r="F99" s="88"/>
      <c r="G99" s="88"/>
      <c r="H99" s="94"/>
    </row>
    <row r="100" spans="1:8" x14ac:dyDescent="0.2">
      <c r="A100" s="92"/>
      <c r="B100" s="88"/>
      <c r="C100" s="88"/>
      <c r="D100" s="88"/>
      <c r="E100" s="88"/>
      <c r="F100" s="88"/>
      <c r="G100" s="88"/>
      <c r="H100" s="94"/>
    </row>
    <row r="101" spans="1:8" ht="20.100000000000001" customHeight="1" x14ac:dyDescent="0.25">
      <c r="A101" s="92"/>
      <c r="B101" s="93" t="str">
        <f>+A6</f>
        <v>Race 2 - Year 1 and 2 Boys</v>
      </c>
      <c r="C101" s="88"/>
      <c r="D101" s="88"/>
      <c r="E101" s="88"/>
      <c r="F101" s="88"/>
      <c r="G101" s="88"/>
      <c r="H101" s="94"/>
    </row>
    <row r="102" spans="1:8" x14ac:dyDescent="0.2">
      <c r="A102" s="92"/>
      <c r="B102" s="88"/>
      <c r="C102" s="88"/>
      <c r="D102" s="88"/>
      <c r="E102" s="88"/>
      <c r="F102" s="88"/>
      <c r="G102" s="88"/>
      <c r="H102" s="94"/>
    </row>
    <row r="103" spans="1:8" ht="15.75" x14ac:dyDescent="0.25">
      <c r="A103" s="92"/>
      <c r="B103" s="105" t="s">
        <v>137</v>
      </c>
      <c r="C103" s="96"/>
      <c r="D103" s="88"/>
      <c r="E103" s="88"/>
      <c r="F103" s="88"/>
      <c r="G103" s="88"/>
      <c r="H103" s="94"/>
    </row>
    <row r="104" spans="1:8" ht="20.100000000000001" customHeight="1" x14ac:dyDescent="0.2">
      <c r="A104" s="92"/>
      <c r="B104" s="98" t="s">
        <v>138</v>
      </c>
      <c r="C104" s="106" t="s">
        <v>14</v>
      </c>
      <c r="D104" s="106"/>
      <c r="E104" s="98" t="s">
        <v>15</v>
      </c>
      <c r="F104" s="98"/>
      <c r="G104" s="88"/>
      <c r="H104" s="107" t="s">
        <v>139</v>
      </c>
    </row>
    <row r="105" spans="1:8" x14ac:dyDescent="0.2">
      <c r="A105" s="92"/>
      <c r="B105" s="88">
        <v>1</v>
      </c>
      <c r="C105" s="97">
        <f>+B9</f>
        <v>750</v>
      </c>
      <c r="D105" s="88"/>
      <c r="E105" s="108" t="str">
        <f>+C9</f>
        <v>Michael Richardson</v>
      </c>
      <c r="F105" s="88"/>
      <c r="G105" s="88"/>
      <c r="H105" s="94" t="str">
        <f>+E9</f>
        <v>Snarestone Primary</v>
      </c>
    </row>
    <row r="106" spans="1:8" x14ac:dyDescent="0.2">
      <c r="A106" s="92"/>
      <c r="B106" s="88">
        <v>2</v>
      </c>
      <c r="C106" s="97">
        <f>+B10</f>
        <v>508</v>
      </c>
      <c r="D106" s="88"/>
      <c r="E106" s="108" t="str">
        <f>+C10</f>
        <v>George Cunningham</v>
      </c>
      <c r="F106" s="88"/>
      <c r="G106" s="88"/>
      <c r="H106" s="94" t="str">
        <f>+E10</f>
        <v>Orchard Primary</v>
      </c>
    </row>
    <row r="107" spans="1:8" x14ac:dyDescent="0.2">
      <c r="A107" s="92"/>
      <c r="B107" s="88">
        <v>3</v>
      </c>
      <c r="C107" s="97">
        <f>+B11</f>
        <v>642</v>
      </c>
      <c r="D107" s="88"/>
      <c r="E107" s="108" t="str">
        <f>+C11</f>
        <v>Oliver Carter</v>
      </c>
      <c r="F107" s="88"/>
      <c r="G107" s="88"/>
      <c r="H107" s="94" t="str">
        <f>+E11</f>
        <v>St Peter's Market Bosworth</v>
      </c>
    </row>
    <row r="108" spans="1:8" x14ac:dyDescent="0.2">
      <c r="A108" s="92"/>
      <c r="B108" s="88"/>
      <c r="C108" s="88"/>
      <c r="D108" s="88"/>
      <c r="E108" s="88"/>
      <c r="F108" s="88"/>
      <c r="G108" s="88"/>
      <c r="H108" s="94"/>
    </row>
    <row r="109" spans="1:8" x14ac:dyDescent="0.2">
      <c r="A109" s="92"/>
      <c r="B109" s="88"/>
      <c r="C109" s="88"/>
      <c r="D109" s="88"/>
      <c r="E109" s="88"/>
      <c r="F109" s="88"/>
      <c r="G109" s="88"/>
      <c r="H109" s="94"/>
    </row>
    <row r="110" spans="1:8" ht="15.75" x14ac:dyDescent="0.25">
      <c r="A110" s="92"/>
      <c r="B110" s="105" t="s">
        <v>140</v>
      </c>
      <c r="C110" s="96"/>
      <c r="D110" s="88"/>
      <c r="E110" s="9"/>
      <c r="F110" s="88"/>
      <c r="G110" s="88"/>
      <c r="H110" s="94"/>
    </row>
    <row r="111" spans="1:8" ht="15.75" x14ac:dyDescent="0.25">
      <c r="A111" s="92"/>
      <c r="B111" s="88"/>
      <c r="C111" s="95" t="s">
        <v>141</v>
      </c>
      <c r="D111" s="95"/>
      <c r="E111" s="86" t="str">
        <f>HLOOKUP(1,$I$80:$Q$85,6,0)</f>
        <v>St Peter's Market Bosworth</v>
      </c>
      <c r="F111" s="88"/>
      <c r="G111" s="88"/>
      <c r="H111" s="94"/>
    </row>
    <row r="112" spans="1:8" x14ac:dyDescent="0.2">
      <c r="A112" s="92"/>
      <c r="B112" s="98" t="s">
        <v>138</v>
      </c>
      <c r="C112" s="106" t="s">
        <v>14</v>
      </c>
      <c r="D112" s="88"/>
      <c r="E112" s="98" t="s">
        <v>15</v>
      </c>
      <c r="F112" s="88"/>
      <c r="G112" s="88"/>
      <c r="H112" s="94"/>
    </row>
    <row r="113" spans="1:8" x14ac:dyDescent="0.2">
      <c r="A113" s="92"/>
      <c r="B113" s="88">
        <f>HLOOKUP(1,$I$80:$Q$85,2,0)</f>
        <v>3</v>
      </c>
      <c r="C113" s="97">
        <f>VLOOKUP($B113,$A$8:$C$78,2,0)</f>
        <v>642</v>
      </c>
      <c r="D113" s="88"/>
      <c r="E113" s="108" t="str">
        <f>VLOOKUP($B113,$A$8:$C$78,3,0)</f>
        <v>Oliver Carter</v>
      </c>
      <c r="F113" s="88"/>
      <c r="G113" s="88"/>
      <c r="H113" s="94"/>
    </row>
    <row r="114" spans="1:8" x14ac:dyDescent="0.2">
      <c r="A114" s="92"/>
      <c r="B114" s="88">
        <f>HLOOKUP(1,$I$80:$Q$85,3,0)</f>
        <v>14</v>
      </c>
      <c r="C114" s="97">
        <f>VLOOKUP($B114,$A$8:$C$78,2,0)</f>
        <v>631</v>
      </c>
      <c r="D114" s="88"/>
      <c r="E114" s="108" t="str">
        <f>VLOOKUP($B114,$A$8:$C$75,3,0)</f>
        <v>Callum Johnson</v>
      </c>
      <c r="F114" s="88"/>
      <c r="G114" s="88"/>
      <c r="H114" s="94"/>
    </row>
    <row r="115" spans="1:8" x14ac:dyDescent="0.2">
      <c r="A115" s="92"/>
      <c r="B115" s="88">
        <f>HLOOKUP(1,$I$80:$Q$85,4,0)</f>
        <v>16</v>
      </c>
      <c r="C115" s="97">
        <f>VLOOKUP($B115,$A$8:$C$78,2,0)</f>
        <v>625</v>
      </c>
      <c r="D115" s="88"/>
      <c r="E115" s="108" t="str">
        <f>VLOOKUP($B115,$A$8:$C$75,3,0)</f>
        <v>Ben Thompson</v>
      </c>
      <c r="F115" s="88"/>
      <c r="G115" s="88"/>
      <c r="H115" s="94"/>
    </row>
    <row r="116" spans="1:8" ht="13.5" thickBot="1" x14ac:dyDescent="0.25">
      <c r="A116" s="99" t="s">
        <v>142</v>
      </c>
      <c r="B116" s="87">
        <f>SUM(B113:B115)</f>
        <v>33</v>
      </c>
      <c r="C116" s="88"/>
      <c r="D116" s="88"/>
      <c r="E116" s="88"/>
      <c r="F116" s="88"/>
      <c r="G116" s="88"/>
      <c r="H116" s="94"/>
    </row>
    <row r="117" spans="1:8" ht="13.5" thickTop="1" x14ac:dyDescent="0.2">
      <c r="A117" s="92"/>
      <c r="B117" s="88"/>
      <c r="C117" s="88"/>
      <c r="D117" s="88"/>
      <c r="E117" s="88"/>
      <c r="F117" s="88"/>
      <c r="G117" s="88"/>
      <c r="H117" s="94"/>
    </row>
    <row r="118" spans="1:8" x14ac:dyDescent="0.2">
      <c r="A118" s="92"/>
      <c r="B118" s="88"/>
      <c r="C118" s="88"/>
      <c r="D118" s="88"/>
      <c r="E118" s="88"/>
      <c r="F118" s="88"/>
      <c r="G118" s="88"/>
      <c r="H118" s="94"/>
    </row>
    <row r="119" spans="1:8" ht="15.75" x14ac:dyDescent="0.25">
      <c r="A119" s="92"/>
      <c r="B119" s="105" t="s">
        <v>143</v>
      </c>
      <c r="C119" s="96"/>
      <c r="D119" s="88"/>
      <c r="E119" s="9"/>
      <c r="F119" s="88"/>
      <c r="G119" s="88"/>
      <c r="H119" s="94"/>
    </row>
    <row r="120" spans="1:8" ht="15.75" x14ac:dyDescent="0.25">
      <c r="A120" s="92"/>
      <c r="B120" s="88"/>
      <c r="C120" s="95" t="s">
        <v>144</v>
      </c>
      <c r="D120" s="95"/>
      <c r="E120" s="86" t="str">
        <f>HLOOKUP(2,$I$80:$Q$85,6,0)</f>
        <v>Orchard Primary</v>
      </c>
      <c r="F120" s="88"/>
      <c r="G120" s="88"/>
      <c r="H120" s="94"/>
    </row>
    <row r="121" spans="1:8" x14ac:dyDescent="0.2">
      <c r="A121" s="92"/>
      <c r="B121" s="98" t="s">
        <v>138</v>
      </c>
      <c r="C121" s="106" t="s">
        <v>14</v>
      </c>
      <c r="D121" s="88"/>
      <c r="E121" s="98" t="s">
        <v>15</v>
      </c>
      <c r="F121" s="88"/>
      <c r="G121" s="88"/>
      <c r="H121" s="94"/>
    </row>
    <row r="122" spans="1:8" x14ac:dyDescent="0.2">
      <c r="A122" s="92"/>
      <c r="B122" s="88">
        <f>HLOOKUP(2,$I$80:$Q$85,2,0)</f>
        <v>2</v>
      </c>
      <c r="C122" s="97">
        <f>VLOOKUP($B122,$A$8:$C$75,2,0)</f>
        <v>508</v>
      </c>
      <c r="D122" s="88"/>
      <c r="E122" s="108" t="str">
        <f>VLOOKUP($B122,$A$8:$C$75,3,0)</f>
        <v>George Cunningham</v>
      </c>
      <c r="F122" s="88"/>
      <c r="G122" s="88"/>
      <c r="H122" s="94"/>
    </row>
    <row r="123" spans="1:8" x14ac:dyDescent="0.2">
      <c r="A123" s="92"/>
      <c r="B123" s="88">
        <f>HLOOKUP(2,$I$80:$Q$85,3,0)</f>
        <v>22</v>
      </c>
      <c r="C123" s="97">
        <f>VLOOKUP($B123,$A$8:$C$75,2,0)</f>
        <v>506</v>
      </c>
      <c r="D123" s="88"/>
      <c r="E123" s="108" t="str">
        <f>VLOOKUP($B123,$A$8:$C$75,3,0)</f>
        <v>Noah Jepson</v>
      </c>
      <c r="F123" s="88"/>
      <c r="G123" s="88"/>
      <c r="H123" s="94"/>
    </row>
    <row r="124" spans="1:8" x14ac:dyDescent="0.2">
      <c r="A124" s="92"/>
      <c r="B124" s="88">
        <f>HLOOKUP(2,$I$80:$Q$85,4,0)</f>
        <v>25</v>
      </c>
      <c r="C124" s="97">
        <f>VLOOKUP($B124,$A$8:$C$75,2,0)</f>
        <v>505</v>
      </c>
      <c r="D124" s="88"/>
      <c r="E124" s="108" t="str">
        <f>VLOOKUP($B124,$A$8:$C$75,3,0)</f>
        <v>Douglas Perkins</v>
      </c>
      <c r="F124" s="88"/>
      <c r="G124" s="88"/>
      <c r="H124" s="94"/>
    </row>
    <row r="125" spans="1:8" ht="13.5" thickBot="1" x14ac:dyDescent="0.25">
      <c r="A125" s="99" t="s">
        <v>142</v>
      </c>
      <c r="B125" s="87">
        <f>SUM(B122:B124)</f>
        <v>49</v>
      </c>
      <c r="C125" s="88"/>
      <c r="D125" s="88"/>
      <c r="E125" s="88"/>
      <c r="F125" s="88"/>
      <c r="G125" s="88"/>
      <c r="H125" s="94"/>
    </row>
    <row r="126" spans="1:8" ht="13.5" thickTop="1" x14ac:dyDescent="0.2">
      <c r="A126" s="100"/>
      <c r="B126" s="101"/>
      <c r="C126" s="102"/>
      <c r="D126" s="101"/>
      <c r="E126" s="103"/>
      <c r="F126" s="101"/>
      <c r="G126" s="101"/>
      <c r="H126" s="104"/>
    </row>
  </sheetData>
  <phoneticPr fontId="2" type="noConversion"/>
  <pageMargins left="0.27559055118110237" right="0.47244094488188981" top="0.43307086614173229" bottom="0.47244094488188981" header="0.39370078740157483" footer="0.51181102362204722"/>
  <pageSetup paperSize="9" scale="89" fitToHeight="0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126"/>
  <sheetViews>
    <sheetView zoomScale="90" zoomScaleNormal="90" workbookViewId="0">
      <pane xSplit="8" ySplit="8" topLeftCell="I9" activePane="bottomRight" state="frozen"/>
      <selection activeCell="G44" sqref="G44"/>
      <selection pane="topRight" activeCell="G44" sqref="G44"/>
      <selection pane="bottomLeft" activeCell="G44" sqref="G44"/>
      <selection pane="bottomRight" activeCell="A85" sqref="A85:XFD94"/>
    </sheetView>
  </sheetViews>
  <sheetFormatPr defaultRowHeight="12.75" outlineLevelRow="1" outlineLevelCol="1" x14ac:dyDescent="0.2"/>
  <cols>
    <col min="1" max="1" width="7.42578125" customWidth="1"/>
    <col min="2" max="2" width="7.7109375" customWidth="1"/>
    <col min="3" max="3" width="27" bestFit="1" customWidth="1"/>
    <col min="4" max="4" width="12" bestFit="1" customWidth="1"/>
    <col min="5" max="5" width="28.85546875" customWidth="1"/>
    <col min="6" max="7" width="9.140625" hidden="1" customWidth="1" outlineLevel="1"/>
    <col min="8" max="8" width="27.140625" customWidth="1" collapsed="1"/>
    <col min="9" max="9" width="9.140625" customWidth="1" outlineLevel="1"/>
    <col min="10" max="10" width="10" customWidth="1" outlineLevel="1"/>
    <col min="11" max="11" width="10.7109375" customWidth="1" outlineLevel="1"/>
    <col min="12" max="12" width="12.5703125" hidden="1" customWidth="1" outlineLevel="1"/>
    <col min="13" max="13" width="10.42578125" hidden="1" customWidth="1" outlineLevel="1"/>
    <col min="14" max="17" width="10.140625" hidden="1" customWidth="1" outlineLevel="1"/>
    <col min="18" max="18" width="24.7109375" hidden="1" customWidth="1" outlineLevel="1"/>
    <col min="19" max="20" width="0" hidden="1" customWidth="1"/>
    <col min="21" max="21" width="22.5703125" hidden="1" customWidth="1"/>
    <col min="22" max="22" width="0" hidden="1" customWidth="1"/>
    <col min="23" max="23" width="26.85546875" hidden="1" customWidth="1"/>
    <col min="24" max="24" width="0" hidden="1" customWidth="1"/>
  </cols>
  <sheetData>
    <row r="2" spans="1:24" ht="18" x14ac:dyDescent="0.25">
      <c r="A2" s="3" t="s">
        <v>0</v>
      </c>
      <c r="C2" s="3"/>
      <c r="D2" s="3"/>
      <c r="E2" s="3"/>
    </row>
    <row r="3" spans="1:24" ht="18" x14ac:dyDescent="0.25">
      <c r="A3" s="3"/>
      <c r="C3" s="3"/>
      <c r="D3" s="3"/>
      <c r="E3" s="3"/>
    </row>
    <row r="4" spans="1:24" ht="18" x14ac:dyDescent="0.25">
      <c r="A4" s="3" t="s">
        <v>58</v>
      </c>
      <c r="C4" s="3"/>
      <c r="D4" s="3"/>
      <c r="E4" t="s">
        <v>7</v>
      </c>
      <c r="H4" s="18" t="s">
        <v>145</v>
      </c>
    </row>
    <row r="6" spans="1:24" ht="18" x14ac:dyDescent="0.25">
      <c r="A6" s="3" t="s">
        <v>146</v>
      </c>
      <c r="E6" s="7" t="s">
        <v>61</v>
      </c>
      <c r="F6" t="s">
        <v>11</v>
      </c>
      <c r="G6" t="s">
        <v>11</v>
      </c>
      <c r="H6" s="12" t="s">
        <v>11</v>
      </c>
      <c r="I6" s="4"/>
      <c r="J6" s="4"/>
      <c r="L6" s="4"/>
    </row>
    <row r="7" spans="1:24" x14ac:dyDescent="0.2">
      <c r="A7" s="27"/>
      <c r="B7" s="80"/>
      <c r="C7" s="27"/>
      <c r="D7" s="24"/>
      <c r="E7" s="24"/>
      <c r="F7" s="77"/>
      <c r="G7" s="77"/>
      <c r="H7" s="24"/>
      <c r="T7" s="27">
        <v>44</v>
      </c>
      <c r="U7" s="27"/>
      <c r="V7" s="26" t="s">
        <v>62</v>
      </c>
      <c r="W7" s="24"/>
    </row>
    <row r="8" spans="1:24" ht="38.25" x14ac:dyDescent="0.2">
      <c r="A8" s="29" t="s">
        <v>13</v>
      </c>
      <c r="B8" s="81" t="s">
        <v>14</v>
      </c>
      <c r="C8" s="26" t="s">
        <v>15</v>
      </c>
      <c r="D8" s="28" t="s">
        <v>16</v>
      </c>
      <c r="E8" s="26" t="s">
        <v>17</v>
      </c>
      <c r="F8" s="47" t="s">
        <v>3</v>
      </c>
      <c r="G8" s="47" t="s">
        <v>4</v>
      </c>
      <c r="H8" s="31" t="s">
        <v>5</v>
      </c>
      <c r="I8" s="37" t="s">
        <v>64</v>
      </c>
      <c r="J8" s="33" t="s">
        <v>65</v>
      </c>
      <c r="K8" s="23" t="s">
        <v>124</v>
      </c>
      <c r="L8" s="68" t="s">
        <v>66</v>
      </c>
      <c r="M8" s="22"/>
      <c r="N8" s="22"/>
      <c r="O8" s="22"/>
      <c r="P8" s="22"/>
      <c r="Q8" s="22"/>
      <c r="R8" s="78" t="s">
        <v>69</v>
      </c>
      <c r="T8" s="30" t="s">
        <v>14</v>
      </c>
      <c r="U8" s="26" t="s">
        <v>15</v>
      </c>
      <c r="V8" s="28" t="s">
        <v>16</v>
      </c>
      <c r="W8" s="26" t="s">
        <v>17</v>
      </c>
      <c r="X8" s="79" t="s">
        <v>70</v>
      </c>
    </row>
    <row r="9" spans="1:24" x14ac:dyDescent="0.2">
      <c r="A9" s="20">
        <v>1</v>
      </c>
      <c r="B9" s="21">
        <v>348</v>
      </c>
      <c r="C9" s="19" t="str">
        <f t="shared" ref="C9:C54" si="0">VLOOKUP($B9,$T:$W,2,0)</f>
        <v>Katie Hoult</v>
      </c>
      <c r="D9" s="2">
        <f t="shared" ref="D9:D54" si="1">VLOOKUP($B9,$T:$W,3,0)</f>
        <v>2</v>
      </c>
      <c r="E9" s="19" t="str">
        <f t="shared" ref="E9:E54" si="2">VLOOKUP($B9,$T:$W,4,0)</f>
        <v>Hugglescote</v>
      </c>
      <c r="F9" s="4">
        <v>5</v>
      </c>
      <c r="G9" s="4">
        <v>28</v>
      </c>
      <c r="H9" s="17">
        <f>+F9+G9/100</f>
        <v>5.28</v>
      </c>
      <c r="I9" s="4" t="str">
        <f t="shared" ref="I9:Q18" si="3">IF($E9=I$8,+$A9,"")</f>
        <v/>
      </c>
      <c r="J9" s="4" t="str">
        <f t="shared" si="3"/>
        <v/>
      </c>
      <c r="K9" s="4" t="str">
        <f t="shared" si="3"/>
        <v/>
      </c>
      <c r="L9" s="4" t="str">
        <f t="shared" si="3"/>
        <v/>
      </c>
      <c r="M9" s="4" t="str">
        <f t="shared" si="3"/>
        <v/>
      </c>
      <c r="N9" s="4" t="str">
        <f t="shared" si="3"/>
        <v/>
      </c>
      <c r="O9" s="4" t="str">
        <f t="shared" si="3"/>
        <v/>
      </c>
      <c r="P9" s="4" t="str">
        <f t="shared" si="3"/>
        <v/>
      </c>
      <c r="Q9" s="4" t="str">
        <f t="shared" si="3"/>
        <v/>
      </c>
      <c r="R9" s="4" t="str">
        <f t="shared" ref="R9:R72" si="4">IF(SUM(I9:Q9)&lt;&gt;0,"",E9)</f>
        <v>Hugglescote</v>
      </c>
      <c r="T9" s="21">
        <v>344</v>
      </c>
      <c r="U9" s="19" t="s">
        <v>147</v>
      </c>
      <c r="V9" s="20">
        <v>1</v>
      </c>
      <c r="W9" s="19" t="s">
        <v>63</v>
      </c>
      <c r="X9" s="79">
        <f t="shared" ref="X9:X55" si="5">VLOOKUP(T9,B:B,1,0)</f>
        <v>344</v>
      </c>
    </row>
    <row r="10" spans="1:24" x14ac:dyDescent="0.2">
      <c r="A10" s="2">
        <v>2</v>
      </c>
      <c r="B10" s="21">
        <v>556</v>
      </c>
      <c r="C10" s="19" t="str">
        <f t="shared" si="0"/>
        <v>Charlotte Pollard</v>
      </c>
      <c r="D10" s="2">
        <f t="shared" si="1"/>
        <v>2</v>
      </c>
      <c r="E10" s="19" t="str">
        <f t="shared" si="2"/>
        <v>Leicester Grammar Junior</v>
      </c>
      <c r="F10" s="4">
        <f>+F9</f>
        <v>5</v>
      </c>
      <c r="G10" s="4">
        <v>53</v>
      </c>
      <c r="H10" s="17">
        <f t="shared" ref="H10:H73" si="6">+F10+G10/100</f>
        <v>5.53</v>
      </c>
      <c r="I10" s="4" t="str">
        <f t="shared" si="3"/>
        <v/>
      </c>
      <c r="J10" s="4" t="str">
        <f t="shared" si="3"/>
        <v/>
      </c>
      <c r="K10" s="4" t="str">
        <f t="shared" si="3"/>
        <v/>
      </c>
      <c r="L10" s="4" t="str">
        <f t="shared" si="3"/>
        <v/>
      </c>
      <c r="M10" s="4" t="str">
        <f t="shared" si="3"/>
        <v/>
      </c>
      <c r="N10" s="4" t="str">
        <f t="shared" si="3"/>
        <v/>
      </c>
      <c r="O10" s="4" t="str">
        <f t="shared" si="3"/>
        <v/>
      </c>
      <c r="P10" s="4" t="str">
        <f t="shared" si="3"/>
        <v/>
      </c>
      <c r="Q10" s="4" t="str">
        <f t="shared" si="3"/>
        <v/>
      </c>
      <c r="R10" s="4" t="str">
        <f t="shared" si="4"/>
        <v>Leicester Grammar Junior</v>
      </c>
      <c r="T10" s="21">
        <v>348</v>
      </c>
      <c r="U10" s="19" t="s">
        <v>148</v>
      </c>
      <c r="V10" s="20">
        <v>2</v>
      </c>
      <c r="W10" s="19" t="s">
        <v>149</v>
      </c>
      <c r="X10" s="79">
        <f t="shared" si="5"/>
        <v>348</v>
      </c>
    </row>
    <row r="11" spans="1:24" x14ac:dyDescent="0.2">
      <c r="A11" s="20">
        <v>3</v>
      </c>
      <c r="B11" s="21">
        <v>617</v>
      </c>
      <c r="C11" s="19" t="str">
        <f t="shared" si="0"/>
        <v>Eadie May Walters</v>
      </c>
      <c r="D11" s="2">
        <f t="shared" si="1"/>
        <v>1</v>
      </c>
      <c r="E11" s="19" t="str">
        <f t="shared" si="2"/>
        <v>St Peter's Market Bosworth</v>
      </c>
      <c r="F11" s="4">
        <v>5</v>
      </c>
      <c r="G11" s="4">
        <v>59</v>
      </c>
      <c r="H11" s="17">
        <f t="shared" si="6"/>
        <v>5.59</v>
      </c>
      <c r="I11" s="4" t="str">
        <f t="shared" si="3"/>
        <v/>
      </c>
      <c r="J11" s="4">
        <f t="shared" si="3"/>
        <v>3</v>
      </c>
      <c r="K11" s="4" t="str">
        <f t="shared" si="3"/>
        <v/>
      </c>
      <c r="L11" s="4" t="str">
        <f t="shared" si="3"/>
        <v/>
      </c>
      <c r="M11" s="4" t="str">
        <f t="shared" si="3"/>
        <v/>
      </c>
      <c r="N11" s="4" t="str">
        <f t="shared" si="3"/>
        <v/>
      </c>
      <c r="O11" s="4" t="str">
        <f t="shared" si="3"/>
        <v/>
      </c>
      <c r="P11" s="4" t="str">
        <f t="shared" si="3"/>
        <v/>
      </c>
      <c r="Q11" s="4" t="str">
        <f t="shared" si="3"/>
        <v/>
      </c>
      <c r="R11" s="4" t="str">
        <f t="shared" si="4"/>
        <v/>
      </c>
      <c r="T11" s="21">
        <v>351</v>
      </c>
      <c r="U11" s="19" t="s">
        <v>150</v>
      </c>
      <c r="V11" s="20">
        <v>2</v>
      </c>
      <c r="W11" s="19" t="s">
        <v>151</v>
      </c>
      <c r="X11" s="79">
        <f t="shared" si="5"/>
        <v>351</v>
      </c>
    </row>
    <row r="12" spans="1:24" x14ac:dyDescent="0.2">
      <c r="A12" s="2">
        <v>4</v>
      </c>
      <c r="B12" s="21">
        <v>759</v>
      </c>
      <c r="C12" s="19" t="str">
        <f t="shared" si="0"/>
        <v>Maria Pointon</v>
      </c>
      <c r="D12" s="2">
        <f t="shared" si="1"/>
        <v>2</v>
      </c>
      <c r="E12" s="19" t="str">
        <f t="shared" si="2"/>
        <v>St Peter's Market Bosworth</v>
      </c>
      <c r="F12" s="4">
        <v>6</v>
      </c>
      <c r="G12" s="4">
        <v>11</v>
      </c>
      <c r="H12" s="17">
        <f t="shared" si="6"/>
        <v>6.11</v>
      </c>
      <c r="I12" s="4" t="str">
        <f t="shared" si="3"/>
        <v/>
      </c>
      <c r="J12" s="4">
        <f t="shared" si="3"/>
        <v>4</v>
      </c>
      <c r="K12" s="4" t="str">
        <f t="shared" si="3"/>
        <v/>
      </c>
      <c r="L12" s="4" t="str">
        <f t="shared" si="3"/>
        <v/>
      </c>
      <c r="M12" s="4" t="str">
        <f t="shared" si="3"/>
        <v/>
      </c>
      <c r="N12" s="4" t="str">
        <f t="shared" si="3"/>
        <v/>
      </c>
      <c r="O12" s="4" t="str">
        <f t="shared" si="3"/>
        <v/>
      </c>
      <c r="P12" s="4" t="str">
        <f t="shared" si="3"/>
        <v/>
      </c>
      <c r="Q12" s="4" t="str">
        <f t="shared" si="3"/>
        <v/>
      </c>
      <c r="R12" s="4" t="str">
        <f t="shared" si="4"/>
        <v/>
      </c>
      <c r="T12" s="21">
        <v>390</v>
      </c>
      <c r="U12" s="19" t="s">
        <v>152</v>
      </c>
      <c r="V12" s="20">
        <v>2</v>
      </c>
      <c r="W12" s="19" t="s">
        <v>63</v>
      </c>
      <c r="X12" s="79">
        <f t="shared" si="5"/>
        <v>390</v>
      </c>
    </row>
    <row r="13" spans="1:24" x14ac:dyDescent="0.2">
      <c r="A13" s="20">
        <v>5</v>
      </c>
      <c r="B13" s="21">
        <v>427</v>
      </c>
      <c r="C13" s="19" t="str">
        <f t="shared" si="0"/>
        <v>Ava Carey</v>
      </c>
      <c r="D13" s="2">
        <f t="shared" si="1"/>
        <v>2</v>
      </c>
      <c r="E13" s="19" t="str">
        <f t="shared" si="2"/>
        <v>St Margaret's Stoke Golding</v>
      </c>
      <c r="F13" s="4">
        <f t="shared" ref="F13:F74" si="7">+F12</f>
        <v>6</v>
      </c>
      <c r="G13" s="4">
        <v>19</v>
      </c>
      <c r="H13" s="17">
        <f t="shared" si="6"/>
        <v>6.19</v>
      </c>
      <c r="I13" s="4" t="str">
        <f t="shared" si="3"/>
        <v/>
      </c>
      <c r="J13" s="4" t="str">
        <f t="shared" si="3"/>
        <v/>
      </c>
      <c r="K13" s="4" t="str">
        <f t="shared" si="3"/>
        <v/>
      </c>
      <c r="L13" s="4" t="str">
        <f t="shared" si="3"/>
        <v/>
      </c>
      <c r="M13" s="4" t="str">
        <f t="shared" si="3"/>
        <v/>
      </c>
      <c r="N13" s="4" t="str">
        <f t="shared" si="3"/>
        <v/>
      </c>
      <c r="O13" s="4" t="str">
        <f t="shared" si="3"/>
        <v/>
      </c>
      <c r="P13" s="4" t="str">
        <f t="shared" si="3"/>
        <v/>
      </c>
      <c r="Q13" s="4" t="str">
        <f t="shared" si="3"/>
        <v/>
      </c>
      <c r="R13" s="4" t="str">
        <f t="shared" si="4"/>
        <v>St Margaret's Stoke Golding</v>
      </c>
      <c r="T13" s="21">
        <v>396</v>
      </c>
      <c r="U13" s="2" t="s">
        <v>153</v>
      </c>
      <c r="V13" s="2">
        <v>1</v>
      </c>
      <c r="W13" s="19" t="s">
        <v>151</v>
      </c>
      <c r="X13" s="79" t="e">
        <f t="shared" si="5"/>
        <v>#N/A</v>
      </c>
    </row>
    <row r="14" spans="1:24" x14ac:dyDescent="0.2">
      <c r="A14" s="2">
        <v>6</v>
      </c>
      <c r="B14" s="21">
        <v>700</v>
      </c>
      <c r="C14" s="19" t="str">
        <f t="shared" si="0"/>
        <v>Frida Hornidge</v>
      </c>
      <c r="D14" s="2">
        <f t="shared" si="1"/>
        <v>2</v>
      </c>
      <c r="E14" s="19" t="str">
        <f t="shared" si="2"/>
        <v>St Barts</v>
      </c>
      <c r="F14" s="4">
        <f t="shared" si="7"/>
        <v>6</v>
      </c>
      <c r="G14" s="4">
        <v>27</v>
      </c>
      <c r="H14" s="17">
        <f t="shared" si="6"/>
        <v>6.27</v>
      </c>
      <c r="I14" s="4" t="str">
        <f t="shared" si="3"/>
        <v/>
      </c>
      <c r="J14" s="4" t="str">
        <f t="shared" si="3"/>
        <v/>
      </c>
      <c r="K14" s="4">
        <f t="shared" si="3"/>
        <v>6</v>
      </c>
      <c r="L14" s="4" t="str">
        <f t="shared" si="3"/>
        <v/>
      </c>
      <c r="M14" s="4" t="str">
        <f t="shared" si="3"/>
        <v/>
      </c>
      <c r="N14" s="4" t="str">
        <f t="shared" si="3"/>
        <v/>
      </c>
      <c r="O14" s="4" t="str">
        <f t="shared" si="3"/>
        <v/>
      </c>
      <c r="P14" s="4" t="str">
        <f t="shared" si="3"/>
        <v/>
      </c>
      <c r="Q14" s="4" t="str">
        <f t="shared" si="3"/>
        <v/>
      </c>
      <c r="R14" s="4" t="str">
        <f t="shared" si="4"/>
        <v/>
      </c>
      <c r="T14" s="21">
        <v>427</v>
      </c>
      <c r="U14" s="2" t="s">
        <v>154</v>
      </c>
      <c r="V14" s="2">
        <v>2</v>
      </c>
      <c r="W14" s="19" t="s">
        <v>76</v>
      </c>
      <c r="X14" s="79">
        <f t="shared" si="5"/>
        <v>427</v>
      </c>
    </row>
    <row r="15" spans="1:24" x14ac:dyDescent="0.2">
      <c r="A15" s="20">
        <v>7</v>
      </c>
      <c r="B15" s="21">
        <v>601</v>
      </c>
      <c r="C15" s="19" t="str">
        <f t="shared" si="0"/>
        <v>Lily Riley-Flinders</v>
      </c>
      <c r="D15" s="2">
        <f t="shared" si="1"/>
        <v>2</v>
      </c>
      <c r="E15" s="19" t="str">
        <f t="shared" si="2"/>
        <v>St Peter's Market Bosworth</v>
      </c>
      <c r="F15" s="4">
        <f t="shared" si="7"/>
        <v>6</v>
      </c>
      <c r="G15" s="4">
        <v>28</v>
      </c>
      <c r="H15" s="17">
        <f t="shared" si="6"/>
        <v>6.28</v>
      </c>
      <c r="I15" s="4" t="str">
        <f t="shared" si="3"/>
        <v/>
      </c>
      <c r="J15" s="4">
        <f t="shared" si="3"/>
        <v>7</v>
      </c>
      <c r="K15" s="4" t="str">
        <f t="shared" si="3"/>
        <v/>
      </c>
      <c r="L15" s="4" t="str">
        <f t="shared" si="3"/>
        <v/>
      </c>
      <c r="M15" s="4" t="str">
        <f t="shared" si="3"/>
        <v/>
      </c>
      <c r="N15" s="4" t="str">
        <f t="shared" si="3"/>
        <v/>
      </c>
      <c r="O15" s="4" t="str">
        <f t="shared" si="3"/>
        <v/>
      </c>
      <c r="P15" s="4" t="str">
        <f t="shared" si="3"/>
        <v/>
      </c>
      <c r="Q15" s="4" t="str">
        <f t="shared" si="3"/>
        <v/>
      </c>
      <c r="R15" s="4" t="str">
        <f t="shared" si="4"/>
        <v/>
      </c>
      <c r="T15" s="21">
        <v>437</v>
      </c>
      <c r="U15" s="19" t="s">
        <v>155</v>
      </c>
      <c r="V15" s="2">
        <v>1</v>
      </c>
      <c r="W15" s="19" t="s">
        <v>81</v>
      </c>
      <c r="X15" s="79">
        <f t="shared" si="5"/>
        <v>437</v>
      </c>
    </row>
    <row r="16" spans="1:24" x14ac:dyDescent="0.2">
      <c r="A16" s="2">
        <v>8</v>
      </c>
      <c r="B16" s="21">
        <v>727</v>
      </c>
      <c r="C16" s="19" t="str">
        <f t="shared" si="0"/>
        <v>Alethea Hoult</v>
      </c>
      <c r="D16" s="2">
        <f t="shared" si="1"/>
        <v>1</v>
      </c>
      <c r="E16" s="19" t="str">
        <f t="shared" si="2"/>
        <v>Mercenfeld</v>
      </c>
      <c r="F16" s="4">
        <f t="shared" si="7"/>
        <v>6</v>
      </c>
      <c r="G16" s="4">
        <v>29</v>
      </c>
      <c r="H16" s="17">
        <f t="shared" si="6"/>
        <v>6.29</v>
      </c>
      <c r="I16" s="4" t="str">
        <f t="shared" si="3"/>
        <v/>
      </c>
      <c r="J16" s="4" t="str">
        <f t="shared" si="3"/>
        <v/>
      </c>
      <c r="K16" s="4" t="str">
        <f t="shared" si="3"/>
        <v/>
      </c>
      <c r="L16" s="4">
        <f t="shared" si="3"/>
        <v>8</v>
      </c>
      <c r="M16" s="4" t="str">
        <f t="shared" si="3"/>
        <v/>
      </c>
      <c r="N16" s="4" t="str">
        <f t="shared" si="3"/>
        <v/>
      </c>
      <c r="O16" s="4" t="str">
        <f t="shared" si="3"/>
        <v/>
      </c>
      <c r="P16" s="4" t="str">
        <f t="shared" si="3"/>
        <v/>
      </c>
      <c r="Q16" s="4" t="str">
        <f t="shared" si="3"/>
        <v/>
      </c>
      <c r="R16" s="4" t="str">
        <f t="shared" si="4"/>
        <v/>
      </c>
      <c r="T16" s="21">
        <v>486</v>
      </c>
      <c r="U16" s="2" t="s">
        <v>156</v>
      </c>
      <c r="V16" s="2">
        <v>2</v>
      </c>
      <c r="W16" s="39" t="s">
        <v>124</v>
      </c>
      <c r="X16" s="79">
        <f t="shared" si="5"/>
        <v>486</v>
      </c>
    </row>
    <row r="17" spans="1:24" x14ac:dyDescent="0.2">
      <c r="A17" s="20">
        <v>9</v>
      </c>
      <c r="B17" s="21">
        <v>486</v>
      </c>
      <c r="C17" s="19" t="str">
        <f t="shared" si="0"/>
        <v>Lauren Potter</v>
      </c>
      <c r="D17" s="2">
        <f t="shared" si="1"/>
        <v>2</v>
      </c>
      <c r="E17" s="19" t="str">
        <f t="shared" si="2"/>
        <v>St Barts</v>
      </c>
      <c r="F17" s="4">
        <f t="shared" si="7"/>
        <v>6</v>
      </c>
      <c r="G17" s="4">
        <v>32</v>
      </c>
      <c r="H17" s="17">
        <f t="shared" si="6"/>
        <v>6.32</v>
      </c>
      <c r="I17" s="4" t="str">
        <f t="shared" si="3"/>
        <v/>
      </c>
      <c r="J17" s="4" t="str">
        <f t="shared" si="3"/>
        <v/>
      </c>
      <c r="K17" s="4">
        <f t="shared" si="3"/>
        <v>9</v>
      </c>
      <c r="L17" s="4" t="str">
        <f t="shared" si="3"/>
        <v/>
      </c>
      <c r="M17" s="4" t="str">
        <f t="shared" si="3"/>
        <v/>
      </c>
      <c r="N17" s="4" t="str">
        <f t="shared" si="3"/>
        <v/>
      </c>
      <c r="O17" s="4" t="str">
        <f t="shared" si="3"/>
        <v/>
      </c>
      <c r="P17" s="4" t="str">
        <f t="shared" si="3"/>
        <v/>
      </c>
      <c r="Q17" s="4" t="str">
        <f t="shared" si="3"/>
        <v/>
      </c>
      <c r="R17" s="4" t="str">
        <f t="shared" si="4"/>
        <v/>
      </c>
      <c r="T17" s="21">
        <v>502</v>
      </c>
      <c r="U17" s="2" t="s">
        <v>157</v>
      </c>
      <c r="V17" s="2">
        <v>1</v>
      </c>
      <c r="W17" s="36" t="s">
        <v>64</v>
      </c>
      <c r="X17" s="79">
        <f t="shared" si="5"/>
        <v>502</v>
      </c>
    </row>
    <row r="18" spans="1:24" x14ac:dyDescent="0.2">
      <c r="A18" s="2">
        <v>10</v>
      </c>
      <c r="B18" s="21">
        <v>351</v>
      </c>
      <c r="C18" s="19" t="str">
        <f t="shared" si="0"/>
        <v>Mia Bright</v>
      </c>
      <c r="D18" s="2">
        <f t="shared" si="1"/>
        <v>2</v>
      </c>
      <c r="E18" s="19" t="str">
        <f t="shared" si="2"/>
        <v>Houghton</v>
      </c>
      <c r="F18" s="4">
        <f>+F17</f>
        <v>6</v>
      </c>
      <c r="G18" s="4">
        <v>39</v>
      </c>
      <c r="H18" s="17">
        <f t="shared" si="6"/>
        <v>6.39</v>
      </c>
      <c r="I18" s="4" t="str">
        <f t="shared" si="3"/>
        <v/>
      </c>
      <c r="J18" s="4" t="str">
        <f t="shared" si="3"/>
        <v/>
      </c>
      <c r="K18" s="4" t="str">
        <f t="shared" si="3"/>
        <v/>
      </c>
      <c r="L18" s="4" t="str">
        <f t="shared" si="3"/>
        <v/>
      </c>
      <c r="M18" s="4" t="str">
        <f t="shared" si="3"/>
        <v/>
      </c>
      <c r="N18" s="4" t="str">
        <f t="shared" si="3"/>
        <v/>
      </c>
      <c r="O18" s="4" t="str">
        <f t="shared" si="3"/>
        <v/>
      </c>
      <c r="P18" s="4" t="str">
        <f t="shared" si="3"/>
        <v/>
      </c>
      <c r="Q18" s="4" t="str">
        <f t="shared" si="3"/>
        <v/>
      </c>
      <c r="R18" s="4" t="str">
        <f t="shared" si="4"/>
        <v>Houghton</v>
      </c>
      <c r="T18" s="21">
        <v>503</v>
      </c>
      <c r="U18" s="2" t="s">
        <v>158</v>
      </c>
      <c r="V18" s="2">
        <v>1</v>
      </c>
      <c r="W18" s="36" t="s">
        <v>64</v>
      </c>
      <c r="X18" s="79">
        <f t="shared" si="5"/>
        <v>503</v>
      </c>
    </row>
    <row r="19" spans="1:24" x14ac:dyDescent="0.2">
      <c r="A19" s="20">
        <v>11</v>
      </c>
      <c r="B19" s="21">
        <v>648</v>
      </c>
      <c r="C19" s="19" t="str">
        <f t="shared" si="0"/>
        <v>Abi Skinner</v>
      </c>
      <c r="D19" s="2">
        <f t="shared" si="1"/>
        <v>2</v>
      </c>
      <c r="E19" s="19" t="str">
        <f t="shared" si="2"/>
        <v>St Peter's Market Bosworth</v>
      </c>
      <c r="F19" s="4">
        <f t="shared" si="7"/>
        <v>6</v>
      </c>
      <c r="G19" s="4">
        <v>40</v>
      </c>
      <c r="H19" s="17">
        <f t="shared" si="6"/>
        <v>6.4</v>
      </c>
      <c r="I19" s="4" t="str">
        <f t="shared" ref="I19:Q28" si="8">IF($E19=I$8,+$A19,"")</f>
        <v/>
      </c>
      <c r="J19" s="4">
        <f t="shared" si="8"/>
        <v>11</v>
      </c>
      <c r="K19" s="4" t="str">
        <f t="shared" si="8"/>
        <v/>
      </c>
      <c r="L19" s="4" t="str">
        <f t="shared" si="8"/>
        <v/>
      </c>
      <c r="M19" s="4" t="str">
        <f t="shared" si="8"/>
        <v/>
      </c>
      <c r="N19" s="4" t="str">
        <f t="shared" si="8"/>
        <v/>
      </c>
      <c r="O19" s="4" t="str">
        <f t="shared" si="8"/>
        <v/>
      </c>
      <c r="P19" s="4" t="str">
        <f t="shared" si="8"/>
        <v/>
      </c>
      <c r="Q19" s="4" t="str">
        <f t="shared" si="8"/>
        <v/>
      </c>
      <c r="R19" s="4" t="str">
        <f t="shared" si="4"/>
        <v/>
      </c>
      <c r="T19" s="21">
        <v>509</v>
      </c>
      <c r="U19" s="2" t="s">
        <v>159</v>
      </c>
      <c r="V19" s="2">
        <v>2</v>
      </c>
      <c r="W19" s="36" t="s">
        <v>64</v>
      </c>
      <c r="X19" s="79">
        <f t="shared" si="5"/>
        <v>509</v>
      </c>
    </row>
    <row r="20" spans="1:24" x14ac:dyDescent="0.2">
      <c r="A20" s="2">
        <v>12</v>
      </c>
      <c r="B20" s="21">
        <v>579</v>
      </c>
      <c r="C20" s="19" t="str">
        <f t="shared" si="0"/>
        <v>Gemma Underwood</v>
      </c>
      <c r="D20" s="2">
        <f t="shared" si="1"/>
        <v>1</v>
      </c>
      <c r="E20" s="19" t="str">
        <f t="shared" si="2"/>
        <v>Congerstone</v>
      </c>
      <c r="F20" s="4">
        <f t="shared" si="7"/>
        <v>6</v>
      </c>
      <c r="G20" s="4">
        <v>45</v>
      </c>
      <c r="H20" s="17">
        <f t="shared" si="6"/>
        <v>6.45</v>
      </c>
      <c r="I20" s="4" t="str">
        <f t="shared" si="8"/>
        <v/>
      </c>
      <c r="J20" s="4" t="str">
        <f t="shared" si="8"/>
        <v/>
      </c>
      <c r="K20" s="4" t="str">
        <f t="shared" si="8"/>
        <v/>
      </c>
      <c r="L20" s="4" t="str">
        <f t="shared" si="8"/>
        <v/>
      </c>
      <c r="M20" s="4" t="str">
        <f t="shared" si="8"/>
        <v/>
      </c>
      <c r="N20" s="4" t="str">
        <f t="shared" si="8"/>
        <v/>
      </c>
      <c r="O20" s="4" t="str">
        <f t="shared" si="8"/>
        <v/>
      </c>
      <c r="P20" s="4" t="str">
        <f t="shared" si="8"/>
        <v/>
      </c>
      <c r="Q20" s="4" t="str">
        <f t="shared" si="8"/>
        <v/>
      </c>
      <c r="R20" s="4" t="str">
        <f t="shared" si="4"/>
        <v>Congerstone</v>
      </c>
      <c r="T20" s="21">
        <v>510</v>
      </c>
      <c r="U20" s="2" t="s">
        <v>160</v>
      </c>
      <c r="V20" s="2">
        <v>2</v>
      </c>
      <c r="W20" s="36" t="s">
        <v>64</v>
      </c>
      <c r="X20" s="79">
        <f t="shared" si="5"/>
        <v>510</v>
      </c>
    </row>
    <row r="21" spans="1:24" x14ac:dyDescent="0.2">
      <c r="A21" s="20">
        <v>13</v>
      </c>
      <c r="B21" s="21">
        <v>510</v>
      </c>
      <c r="C21" s="19" t="str">
        <f t="shared" si="0"/>
        <v>Katie Campbell</v>
      </c>
      <c r="D21" s="2">
        <f t="shared" si="1"/>
        <v>2</v>
      </c>
      <c r="E21" s="19" t="str">
        <f t="shared" si="2"/>
        <v>Orchard Primary</v>
      </c>
      <c r="F21" s="4">
        <f t="shared" si="7"/>
        <v>6</v>
      </c>
      <c r="G21" s="4">
        <v>49</v>
      </c>
      <c r="H21" s="17">
        <f t="shared" si="6"/>
        <v>6.49</v>
      </c>
      <c r="I21" s="4">
        <f t="shared" si="8"/>
        <v>13</v>
      </c>
      <c r="J21" s="4" t="str">
        <f t="shared" si="8"/>
        <v/>
      </c>
      <c r="K21" s="4" t="str">
        <f t="shared" si="8"/>
        <v/>
      </c>
      <c r="L21" s="4" t="str">
        <f t="shared" si="8"/>
        <v/>
      </c>
      <c r="M21" s="4" t="str">
        <f t="shared" si="8"/>
        <v/>
      </c>
      <c r="N21" s="4" t="str">
        <f t="shared" si="8"/>
        <v/>
      </c>
      <c r="O21" s="4" t="str">
        <f t="shared" si="8"/>
        <v/>
      </c>
      <c r="P21" s="4" t="str">
        <f t="shared" si="8"/>
        <v/>
      </c>
      <c r="Q21" s="4" t="str">
        <f t="shared" si="8"/>
        <v/>
      </c>
      <c r="R21" s="4" t="str">
        <f t="shared" si="4"/>
        <v/>
      </c>
      <c r="T21" s="21">
        <v>754</v>
      </c>
      <c r="U21" s="2" t="s">
        <v>161</v>
      </c>
      <c r="V21" s="2" t="s">
        <v>74</v>
      </c>
      <c r="W21" s="39" t="s">
        <v>124</v>
      </c>
      <c r="X21" s="79">
        <f t="shared" si="5"/>
        <v>754</v>
      </c>
    </row>
    <row r="22" spans="1:24" x14ac:dyDescent="0.2">
      <c r="A22" s="2">
        <v>14</v>
      </c>
      <c r="B22" s="21">
        <v>503</v>
      </c>
      <c r="C22" s="19" t="str">
        <f t="shared" si="0"/>
        <v>Hannah Murphy</v>
      </c>
      <c r="D22" s="2">
        <f t="shared" si="1"/>
        <v>1</v>
      </c>
      <c r="E22" s="19" t="str">
        <f t="shared" si="2"/>
        <v>Orchard Primary</v>
      </c>
      <c r="F22" s="4">
        <f t="shared" si="7"/>
        <v>6</v>
      </c>
      <c r="G22" s="4">
        <v>49</v>
      </c>
      <c r="H22" s="17">
        <f t="shared" si="6"/>
        <v>6.49</v>
      </c>
      <c r="I22" s="4">
        <f t="shared" si="8"/>
        <v>14</v>
      </c>
      <c r="J22" s="4" t="str">
        <f t="shared" si="8"/>
        <v/>
      </c>
      <c r="K22" s="4" t="str">
        <f t="shared" si="8"/>
        <v/>
      </c>
      <c r="L22" s="4" t="str">
        <f t="shared" si="8"/>
        <v/>
      </c>
      <c r="M22" s="4" t="str">
        <f t="shared" si="8"/>
        <v/>
      </c>
      <c r="N22" s="4" t="str">
        <f t="shared" si="8"/>
        <v/>
      </c>
      <c r="O22" s="4" t="str">
        <f t="shared" si="8"/>
        <v/>
      </c>
      <c r="P22" s="4" t="str">
        <f t="shared" si="8"/>
        <v/>
      </c>
      <c r="Q22" s="4" t="str">
        <f t="shared" si="8"/>
        <v/>
      </c>
      <c r="R22" s="4" t="str">
        <f t="shared" si="4"/>
        <v/>
      </c>
      <c r="T22" s="21">
        <v>556</v>
      </c>
      <c r="U22" s="2" t="s">
        <v>162</v>
      </c>
      <c r="V22" s="2">
        <v>2</v>
      </c>
      <c r="W22" s="19" t="s">
        <v>163</v>
      </c>
      <c r="X22" s="79">
        <f t="shared" si="5"/>
        <v>556</v>
      </c>
    </row>
    <row r="23" spans="1:24" x14ac:dyDescent="0.2">
      <c r="A23" s="20">
        <v>15</v>
      </c>
      <c r="B23" s="21">
        <v>502</v>
      </c>
      <c r="C23" s="19" t="str">
        <f t="shared" si="0"/>
        <v>Elizabeth Cutts</v>
      </c>
      <c r="D23" s="2">
        <f t="shared" si="1"/>
        <v>1</v>
      </c>
      <c r="E23" s="19" t="str">
        <f t="shared" si="2"/>
        <v>Orchard Primary</v>
      </c>
      <c r="F23" s="4">
        <f t="shared" si="7"/>
        <v>6</v>
      </c>
      <c r="G23" s="4">
        <v>52</v>
      </c>
      <c r="H23" s="17">
        <f t="shared" si="6"/>
        <v>6.52</v>
      </c>
      <c r="I23" s="4">
        <f t="shared" si="8"/>
        <v>15</v>
      </c>
      <c r="J23" s="4" t="str">
        <f t="shared" si="8"/>
        <v/>
      </c>
      <c r="K23" s="4" t="str">
        <f t="shared" si="8"/>
        <v/>
      </c>
      <c r="L23" s="4" t="str">
        <f t="shared" si="8"/>
        <v/>
      </c>
      <c r="M23" s="4" t="str">
        <f t="shared" si="8"/>
        <v/>
      </c>
      <c r="N23" s="4" t="str">
        <f t="shared" si="8"/>
        <v/>
      </c>
      <c r="O23" s="4" t="str">
        <f t="shared" si="8"/>
        <v/>
      </c>
      <c r="P23" s="4" t="str">
        <f t="shared" si="8"/>
        <v/>
      </c>
      <c r="Q23" s="4" t="str">
        <f t="shared" si="8"/>
        <v/>
      </c>
      <c r="R23" s="4" t="str">
        <f t="shared" si="4"/>
        <v/>
      </c>
      <c r="T23" s="21">
        <v>575</v>
      </c>
      <c r="U23" s="19" t="s">
        <v>164</v>
      </c>
      <c r="V23" s="2">
        <v>1</v>
      </c>
      <c r="W23" s="19" t="s">
        <v>165</v>
      </c>
      <c r="X23" s="79" t="e">
        <f t="shared" si="5"/>
        <v>#N/A</v>
      </c>
    </row>
    <row r="24" spans="1:24" x14ac:dyDescent="0.2">
      <c r="A24" s="2">
        <v>16</v>
      </c>
      <c r="B24" s="21">
        <v>671</v>
      </c>
      <c r="C24" s="19" t="str">
        <f t="shared" si="0"/>
        <v>Lina Price</v>
      </c>
      <c r="D24" s="2">
        <f t="shared" si="1"/>
        <v>1</v>
      </c>
      <c r="E24" s="19" t="str">
        <f t="shared" si="2"/>
        <v>St Barts</v>
      </c>
      <c r="F24" s="4">
        <f t="shared" si="7"/>
        <v>6</v>
      </c>
      <c r="G24" s="4">
        <v>54</v>
      </c>
      <c r="H24" s="17">
        <f t="shared" si="6"/>
        <v>6.54</v>
      </c>
      <c r="I24" s="4" t="str">
        <f t="shared" si="8"/>
        <v/>
      </c>
      <c r="J24" s="4" t="str">
        <f t="shared" si="8"/>
        <v/>
      </c>
      <c r="K24" s="4">
        <f t="shared" si="8"/>
        <v>16</v>
      </c>
      <c r="L24" s="4" t="str">
        <f t="shared" si="8"/>
        <v/>
      </c>
      <c r="M24" s="4" t="str">
        <f t="shared" si="8"/>
        <v/>
      </c>
      <c r="N24" s="4" t="str">
        <f t="shared" si="8"/>
        <v/>
      </c>
      <c r="O24" s="4" t="str">
        <f t="shared" si="8"/>
        <v/>
      </c>
      <c r="P24" s="4" t="str">
        <f t="shared" si="8"/>
        <v/>
      </c>
      <c r="Q24" s="4" t="str">
        <f t="shared" si="8"/>
        <v/>
      </c>
      <c r="R24" s="4" t="str">
        <f t="shared" si="4"/>
        <v/>
      </c>
      <c r="T24" s="21">
        <v>579</v>
      </c>
      <c r="U24" s="19" t="s">
        <v>166</v>
      </c>
      <c r="V24" s="2">
        <v>1</v>
      </c>
      <c r="W24" s="19" t="s">
        <v>167</v>
      </c>
      <c r="X24" s="79">
        <f t="shared" si="5"/>
        <v>579</v>
      </c>
    </row>
    <row r="25" spans="1:24" x14ac:dyDescent="0.2">
      <c r="A25" s="20">
        <v>17</v>
      </c>
      <c r="B25" s="21">
        <v>691</v>
      </c>
      <c r="C25" s="19" t="str">
        <f t="shared" si="0"/>
        <v>Kara Hosmer</v>
      </c>
      <c r="D25" s="2">
        <f t="shared" si="1"/>
        <v>2</v>
      </c>
      <c r="E25" s="19" t="str">
        <f t="shared" si="2"/>
        <v>St Margaret's Stoke Golding</v>
      </c>
      <c r="F25" s="4">
        <v>7</v>
      </c>
      <c r="G25" s="4">
        <v>0</v>
      </c>
      <c r="H25" s="17">
        <f t="shared" si="6"/>
        <v>7</v>
      </c>
      <c r="I25" s="4" t="str">
        <f t="shared" si="8"/>
        <v/>
      </c>
      <c r="J25" s="4" t="str">
        <f t="shared" si="8"/>
        <v/>
      </c>
      <c r="K25" s="4" t="str">
        <f t="shared" si="8"/>
        <v/>
      </c>
      <c r="L25" s="4" t="str">
        <f t="shared" si="8"/>
        <v/>
      </c>
      <c r="M25" s="4" t="str">
        <f t="shared" si="8"/>
        <v/>
      </c>
      <c r="N25" s="4" t="str">
        <f t="shared" si="8"/>
        <v/>
      </c>
      <c r="O25" s="4" t="str">
        <f t="shared" si="8"/>
        <v/>
      </c>
      <c r="P25" s="4" t="str">
        <f t="shared" si="8"/>
        <v/>
      </c>
      <c r="Q25" s="4" t="str">
        <f t="shared" si="8"/>
        <v/>
      </c>
      <c r="R25" s="4" t="str">
        <f t="shared" si="4"/>
        <v>St Margaret's Stoke Golding</v>
      </c>
      <c r="T25" s="21">
        <v>596</v>
      </c>
      <c r="U25" s="19" t="s">
        <v>168</v>
      </c>
      <c r="V25" s="2" t="s">
        <v>74</v>
      </c>
      <c r="W25" s="65" t="s">
        <v>65</v>
      </c>
      <c r="X25" s="79">
        <f t="shared" si="5"/>
        <v>596</v>
      </c>
    </row>
    <row r="26" spans="1:24" x14ac:dyDescent="0.2">
      <c r="A26" s="2">
        <v>18</v>
      </c>
      <c r="B26" s="21">
        <v>714</v>
      </c>
      <c r="C26" s="19" t="str">
        <f t="shared" si="0"/>
        <v>Hattie Bettoney-Bramhall</v>
      </c>
      <c r="D26" s="2">
        <f t="shared" si="1"/>
        <v>1</v>
      </c>
      <c r="E26" s="19" t="str">
        <f t="shared" si="2"/>
        <v>Poplar RC</v>
      </c>
      <c r="F26" s="4">
        <f t="shared" si="7"/>
        <v>7</v>
      </c>
      <c r="G26" s="4">
        <v>18</v>
      </c>
      <c r="H26" s="17">
        <f t="shared" si="6"/>
        <v>7.18</v>
      </c>
      <c r="I26" s="4" t="str">
        <f t="shared" si="8"/>
        <v/>
      </c>
      <c r="J26" s="4" t="str">
        <f t="shared" si="8"/>
        <v/>
      </c>
      <c r="K26" s="4" t="str">
        <f t="shared" si="8"/>
        <v/>
      </c>
      <c r="L26" s="4" t="str">
        <f t="shared" si="8"/>
        <v/>
      </c>
      <c r="M26" s="4" t="str">
        <f t="shared" si="8"/>
        <v/>
      </c>
      <c r="N26" s="4" t="str">
        <f t="shared" si="8"/>
        <v/>
      </c>
      <c r="O26" s="4" t="str">
        <f t="shared" si="8"/>
        <v/>
      </c>
      <c r="P26" s="4" t="str">
        <f t="shared" si="8"/>
        <v/>
      </c>
      <c r="Q26" s="4" t="str">
        <f t="shared" si="8"/>
        <v/>
      </c>
      <c r="R26" s="4" t="str">
        <f t="shared" si="4"/>
        <v>Poplar RC</v>
      </c>
      <c r="T26" s="21">
        <v>601</v>
      </c>
      <c r="U26" s="19" t="s">
        <v>169</v>
      </c>
      <c r="V26" s="2">
        <v>2</v>
      </c>
      <c r="W26" s="65" t="s">
        <v>65</v>
      </c>
      <c r="X26" s="79">
        <f t="shared" si="5"/>
        <v>601</v>
      </c>
    </row>
    <row r="27" spans="1:24" x14ac:dyDescent="0.2">
      <c r="A27" s="20">
        <v>19</v>
      </c>
      <c r="B27" s="21">
        <v>643</v>
      </c>
      <c r="C27" s="19" t="str">
        <f t="shared" si="0"/>
        <v>Darcie Carter</v>
      </c>
      <c r="D27" s="2">
        <f t="shared" si="1"/>
        <v>1</v>
      </c>
      <c r="E27" s="19" t="str">
        <f t="shared" si="2"/>
        <v>St Peter's Market Bosworth</v>
      </c>
      <c r="F27" s="4">
        <f t="shared" si="7"/>
        <v>7</v>
      </c>
      <c r="G27" s="4">
        <v>21</v>
      </c>
      <c r="H27" s="17">
        <f t="shared" si="6"/>
        <v>7.21</v>
      </c>
      <c r="I27" s="4" t="str">
        <f t="shared" si="8"/>
        <v/>
      </c>
      <c r="J27" s="4">
        <f t="shared" si="8"/>
        <v>19</v>
      </c>
      <c r="K27" s="4" t="str">
        <f t="shared" si="8"/>
        <v/>
      </c>
      <c r="L27" s="4" t="str">
        <f t="shared" si="8"/>
        <v/>
      </c>
      <c r="M27" s="4" t="str">
        <f t="shared" si="8"/>
        <v/>
      </c>
      <c r="N27" s="4" t="str">
        <f t="shared" si="8"/>
        <v/>
      </c>
      <c r="O27" s="4" t="str">
        <f t="shared" si="8"/>
        <v/>
      </c>
      <c r="P27" s="4" t="str">
        <f t="shared" si="8"/>
        <v/>
      </c>
      <c r="Q27" s="4" t="str">
        <f t="shared" si="8"/>
        <v/>
      </c>
      <c r="R27" s="4" t="str">
        <f t="shared" si="4"/>
        <v/>
      </c>
      <c r="T27" s="21">
        <v>759</v>
      </c>
      <c r="U27" s="19" t="s">
        <v>170</v>
      </c>
      <c r="V27" s="2">
        <v>2</v>
      </c>
      <c r="W27" s="65" t="s">
        <v>65</v>
      </c>
      <c r="X27" s="79">
        <f t="shared" si="5"/>
        <v>759</v>
      </c>
    </row>
    <row r="28" spans="1:24" x14ac:dyDescent="0.2">
      <c r="A28" s="2">
        <v>20</v>
      </c>
      <c r="B28" s="21">
        <v>623</v>
      </c>
      <c r="C28" s="19" t="str">
        <f t="shared" si="0"/>
        <v>Faye Skinner</v>
      </c>
      <c r="D28" s="2">
        <f t="shared" si="1"/>
        <v>2</v>
      </c>
      <c r="E28" s="19" t="str">
        <f t="shared" si="2"/>
        <v>St Peter's Market Bosworth</v>
      </c>
      <c r="F28" s="4">
        <f t="shared" si="7"/>
        <v>7</v>
      </c>
      <c r="G28" s="4">
        <v>30</v>
      </c>
      <c r="H28" s="17">
        <f t="shared" si="6"/>
        <v>7.3</v>
      </c>
      <c r="I28" s="4" t="str">
        <f t="shared" si="8"/>
        <v/>
      </c>
      <c r="J28" s="4">
        <f t="shared" si="8"/>
        <v>20</v>
      </c>
      <c r="K28" s="4" t="str">
        <f t="shared" si="8"/>
        <v/>
      </c>
      <c r="L28" s="4" t="str">
        <f t="shared" si="8"/>
        <v/>
      </c>
      <c r="M28" s="4" t="str">
        <f t="shared" si="8"/>
        <v/>
      </c>
      <c r="N28" s="4" t="str">
        <f t="shared" si="8"/>
        <v/>
      </c>
      <c r="O28" s="4" t="str">
        <f t="shared" si="8"/>
        <v/>
      </c>
      <c r="P28" s="4" t="str">
        <f t="shared" si="8"/>
        <v/>
      </c>
      <c r="Q28" s="4" t="str">
        <f t="shared" si="8"/>
        <v/>
      </c>
      <c r="R28" s="4" t="str">
        <f t="shared" si="4"/>
        <v/>
      </c>
      <c r="T28" s="21">
        <v>610</v>
      </c>
      <c r="U28" s="19" t="s">
        <v>171</v>
      </c>
      <c r="V28" s="2">
        <v>1</v>
      </c>
      <c r="W28" s="65" t="s">
        <v>65</v>
      </c>
      <c r="X28" s="79">
        <f t="shared" si="5"/>
        <v>610</v>
      </c>
    </row>
    <row r="29" spans="1:24" x14ac:dyDescent="0.2">
      <c r="A29" s="20">
        <v>21</v>
      </c>
      <c r="B29" s="21">
        <v>621</v>
      </c>
      <c r="C29" s="19" t="str">
        <f t="shared" si="0"/>
        <v>Florence Nicolle</v>
      </c>
      <c r="D29" s="2">
        <f t="shared" si="1"/>
        <v>2</v>
      </c>
      <c r="E29" s="19" t="str">
        <f t="shared" si="2"/>
        <v>St Peter's Market Bosworth</v>
      </c>
      <c r="F29" s="4">
        <f t="shared" si="7"/>
        <v>7</v>
      </c>
      <c r="G29" s="4">
        <v>36</v>
      </c>
      <c r="H29" s="17">
        <f t="shared" si="6"/>
        <v>7.36</v>
      </c>
      <c r="I29" s="4" t="str">
        <f t="shared" ref="I29:Q38" si="9">IF($E29=I$8,+$A29,"")</f>
        <v/>
      </c>
      <c r="J29" s="4">
        <f t="shared" si="9"/>
        <v>21</v>
      </c>
      <c r="K29" s="4" t="str">
        <f t="shared" si="9"/>
        <v/>
      </c>
      <c r="L29" s="4" t="str">
        <f t="shared" si="9"/>
        <v/>
      </c>
      <c r="M29" s="4" t="str">
        <f t="shared" si="9"/>
        <v/>
      </c>
      <c r="N29" s="4" t="str">
        <f t="shared" si="9"/>
        <v/>
      </c>
      <c r="O29" s="4" t="str">
        <f t="shared" si="9"/>
        <v/>
      </c>
      <c r="P29" s="4" t="str">
        <f t="shared" si="9"/>
        <v/>
      </c>
      <c r="Q29" s="4" t="str">
        <f t="shared" si="9"/>
        <v/>
      </c>
      <c r="R29" s="4" t="str">
        <f t="shared" si="4"/>
        <v/>
      </c>
      <c r="T29" s="21">
        <v>614</v>
      </c>
      <c r="U29" s="19" t="s">
        <v>172</v>
      </c>
      <c r="V29" s="2">
        <v>2</v>
      </c>
      <c r="W29" s="65" t="s">
        <v>65</v>
      </c>
      <c r="X29" s="79">
        <f t="shared" si="5"/>
        <v>614</v>
      </c>
    </row>
    <row r="30" spans="1:24" x14ac:dyDescent="0.2">
      <c r="A30" s="2">
        <v>22</v>
      </c>
      <c r="B30" s="21">
        <v>668</v>
      </c>
      <c r="C30" s="19" t="str">
        <f t="shared" si="0"/>
        <v>Lottie Eddington</v>
      </c>
      <c r="D30" s="2">
        <f t="shared" si="1"/>
        <v>2</v>
      </c>
      <c r="E30" s="19" t="str">
        <f t="shared" si="2"/>
        <v>Martinshaw Primary</v>
      </c>
      <c r="F30" s="4">
        <f t="shared" si="7"/>
        <v>7</v>
      </c>
      <c r="G30" s="4">
        <v>39</v>
      </c>
      <c r="H30" s="17">
        <f t="shared" si="6"/>
        <v>7.39</v>
      </c>
      <c r="I30" s="4" t="str">
        <f t="shared" si="9"/>
        <v/>
      </c>
      <c r="J30" s="4" t="str">
        <f t="shared" si="9"/>
        <v/>
      </c>
      <c r="K30" s="4" t="str">
        <f t="shared" si="9"/>
        <v/>
      </c>
      <c r="L30" s="4" t="str">
        <f t="shared" si="9"/>
        <v/>
      </c>
      <c r="M30" s="4" t="str">
        <f t="shared" si="9"/>
        <v/>
      </c>
      <c r="N30" s="4" t="str">
        <f t="shared" si="9"/>
        <v/>
      </c>
      <c r="O30" s="4" t="str">
        <f t="shared" si="9"/>
        <v/>
      </c>
      <c r="P30" s="4" t="str">
        <f t="shared" si="9"/>
        <v/>
      </c>
      <c r="Q30" s="4" t="str">
        <f t="shared" si="9"/>
        <v/>
      </c>
      <c r="R30" s="4" t="str">
        <f t="shared" si="4"/>
        <v>Martinshaw Primary</v>
      </c>
      <c r="T30" s="21">
        <v>617</v>
      </c>
      <c r="U30" s="19" t="s">
        <v>173</v>
      </c>
      <c r="V30" s="2">
        <v>1</v>
      </c>
      <c r="W30" s="65" t="s">
        <v>65</v>
      </c>
      <c r="X30" s="79">
        <f t="shared" si="5"/>
        <v>617</v>
      </c>
    </row>
    <row r="31" spans="1:24" x14ac:dyDescent="0.2">
      <c r="A31" s="20">
        <v>23</v>
      </c>
      <c r="B31" s="21">
        <v>655</v>
      </c>
      <c r="C31" s="19" t="str">
        <f t="shared" si="0"/>
        <v>Anora Bottrill</v>
      </c>
      <c r="D31" s="2">
        <f t="shared" si="1"/>
        <v>1</v>
      </c>
      <c r="E31" s="19" t="str">
        <f t="shared" si="2"/>
        <v>Willesley</v>
      </c>
      <c r="F31" s="4">
        <f>+F30</f>
        <v>7</v>
      </c>
      <c r="G31" s="4">
        <v>44</v>
      </c>
      <c r="H31" s="17">
        <f t="shared" si="6"/>
        <v>7.44</v>
      </c>
      <c r="I31" s="4" t="str">
        <f t="shared" si="9"/>
        <v/>
      </c>
      <c r="J31" s="4" t="str">
        <f t="shared" si="9"/>
        <v/>
      </c>
      <c r="K31" s="4" t="str">
        <f t="shared" si="9"/>
        <v/>
      </c>
      <c r="L31" s="4" t="str">
        <f t="shared" si="9"/>
        <v/>
      </c>
      <c r="M31" s="4" t="str">
        <f t="shared" si="9"/>
        <v/>
      </c>
      <c r="N31" s="4" t="str">
        <f t="shared" si="9"/>
        <v/>
      </c>
      <c r="O31" s="4" t="str">
        <f t="shared" si="9"/>
        <v/>
      </c>
      <c r="P31" s="4" t="str">
        <f t="shared" si="9"/>
        <v/>
      </c>
      <c r="Q31" s="4" t="str">
        <f t="shared" si="9"/>
        <v/>
      </c>
      <c r="R31" s="4" t="str">
        <f t="shared" si="4"/>
        <v>Willesley</v>
      </c>
      <c r="T31" s="21">
        <v>618</v>
      </c>
      <c r="U31" s="19" t="s">
        <v>174</v>
      </c>
      <c r="V31" s="2">
        <v>2</v>
      </c>
      <c r="W31" s="65" t="s">
        <v>65</v>
      </c>
      <c r="X31" s="79">
        <f t="shared" si="5"/>
        <v>618</v>
      </c>
    </row>
    <row r="32" spans="1:24" x14ac:dyDescent="0.2">
      <c r="A32" s="2">
        <v>24</v>
      </c>
      <c r="B32" s="21">
        <v>437</v>
      </c>
      <c r="C32" s="19" t="str">
        <f t="shared" si="0"/>
        <v>Susannah Bregazzi</v>
      </c>
      <c r="D32" s="2">
        <f t="shared" si="1"/>
        <v>1</v>
      </c>
      <c r="E32" s="19" t="str">
        <f t="shared" si="2"/>
        <v>Willesley</v>
      </c>
      <c r="F32" s="4">
        <f t="shared" si="7"/>
        <v>7</v>
      </c>
      <c r="G32" s="4">
        <v>48</v>
      </c>
      <c r="H32" s="17">
        <f t="shared" si="6"/>
        <v>7.48</v>
      </c>
      <c r="I32" s="4" t="str">
        <f t="shared" si="9"/>
        <v/>
      </c>
      <c r="J32" s="4" t="str">
        <f t="shared" si="9"/>
        <v/>
      </c>
      <c r="K32" s="4" t="str">
        <f t="shared" si="9"/>
        <v/>
      </c>
      <c r="L32" s="4" t="str">
        <f t="shared" si="9"/>
        <v/>
      </c>
      <c r="M32" s="4" t="str">
        <f t="shared" si="9"/>
        <v/>
      </c>
      <c r="N32" s="4" t="str">
        <f t="shared" si="9"/>
        <v/>
      </c>
      <c r="O32" s="4" t="str">
        <f t="shared" si="9"/>
        <v/>
      </c>
      <c r="P32" s="4" t="str">
        <f t="shared" si="9"/>
        <v/>
      </c>
      <c r="Q32" s="4" t="str">
        <f t="shared" si="9"/>
        <v/>
      </c>
      <c r="R32" s="4" t="str">
        <f t="shared" si="4"/>
        <v>Willesley</v>
      </c>
      <c r="T32" s="21">
        <v>621</v>
      </c>
      <c r="U32" s="19" t="s">
        <v>175</v>
      </c>
      <c r="V32" s="2">
        <v>2</v>
      </c>
      <c r="W32" s="65" t="s">
        <v>65</v>
      </c>
      <c r="X32" s="79">
        <f t="shared" si="5"/>
        <v>621</v>
      </c>
    </row>
    <row r="33" spans="1:24" x14ac:dyDescent="0.2">
      <c r="A33" s="20">
        <v>25</v>
      </c>
      <c r="B33" s="21">
        <v>618</v>
      </c>
      <c r="C33" s="19" t="str">
        <f t="shared" si="0"/>
        <v>Eloise Wasteney</v>
      </c>
      <c r="D33" s="2">
        <f t="shared" si="1"/>
        <v>2</v>
      </c>
      <c r="E33" s="19" t="str">
        <f t="shared" si="2"/>
        <v>St Peter's Market Bosworth</v>
      </c>
      <c r="F33" s="4">
        <f t="shared" si="7"/>
        <v>7</v>
      </c>
      <c r="G33" s="4">
        <v>49</v>
      </c>
      <c r="H33" s="17">
        <f t="shared" si="6"/>
        <v>7.49</v>
      </c>
      <c r="I33" s="4" t="str">
        <f t="shared" si="9"/>
        <v/>
      </c>
      <c r="J33" s="4">
        <f t="shared" si="9"/>
        <v>25</v>
      </c>
      <c r="K33" s="4" t="str">
        <f t="shared" si="9"/>
        <v/>
      </c>
      <c r="L33" s="4" t="str">
        <f t="shared" si="9"/>
        <v/>
      </c>
      <c r="M33" s="4" t="str">
        <f t="shared" si="9"/>
        <v/>
      </c>
      <c r="N33" s="4" t="str">
        <f t="shared" si="9"/>
        <v/>
      </c>
      <c r="O33" s="4" t="str">
        <f t="shared" si="9"/>
        <v/>
      </c>
      <c r="P33" s="4" t="str">
        <f t="shared" si="9"/>
        <v/>
      </c>
      <c r="Q33" s="4" t="str">
        <f t="shared" si="9"/>
        <v/>
      </c>
      <c r="R33" s="4" t="str">
        <f t="shared" si="4"/>
        <v/>
      </c>
      <c r="T33" s="21">
        <v>622</v>
      </c>
      <c r="U33" s="19" t="s">
        <v>176</v>
      </c>
      <c r="V33" s="2">
        <v>2</v>
      </c>
      <c r="W33" s="65" t="s">
        <v>65</v>
      </c>
      <c r="X33" s="79">
        <f t="shared" si="5"/>
        <v>622</v>
      </c>
    </row>
    <row r="34" spans="1:24" x14ac:dyDescent="0.2">
      <c r="A34" s="2">
        <v>26</v>
      </c>
      <c r="B34" s="21">
        <v>715</v>
      </c>
      <c r="C34" s="19" t="str">
        <f t="shared" si="0"/>
        <v>Sydney Logue</v>
      </c>
      <c r="D34" s="2">
        <f t="shared" si="1"/>
        <v>2</v>
      </c>
      <c r="E34" s="19" t="str">
        <f t="shared" si="2"/>
        <v>St Barts</v>
      </c>
      <c r="F34" s="4">
        <f t="shared" si="7"/>
        <v>7</v>
      </c>
      <c r="G34" s="4">
        <v>54</v>
      </c>
      <c r="H34" s="17">
        <f t="shared" si="6"/>
        <v>7.54</v>
      </c>
      <c r="I34" s="4" t="str">
        <f t="shared" si="9"/>
        <v/>
      </c>
      <c r="J34" s="4" t="str">
        <f t="shared" si="9"/>
        <v/>
      </c>
      <c r="K34" s="4">
        <f t="shared" si="9"/>
        <v>26</v>
      </c>
      <c r="L34" s="4" t="str">
        <f t="shared" si="9"/>
        <v/>
      </c>
      <c r="M34" s="4" t="str">
        <f t="shared" si="9"/>
        <v/>
      </c>
      <c r="N34" s="4" t="str">
        <f t="shared" si="9"/>
        <v/>
      </c>
      <c r="O34" s="4" t="str">
        <f t="shared" si="9"/>
        <v/>
      </c>
      <c r="P34" s="4" t="str">
        <f t="shared" si="9"/>
        <v/>
      </c>
      <c r="Q34" s="4" t="str">
        <f t="shared" si="9"/>
        <v/>
      </c>
      <c r="R34" s="4" t="str">
        <f t="shared" si="4"/>
        <v/>
      </c>
      <c r="T34" s="21">
        <v>623</v>
      </c>
      <c r="U34" s="19" t="s">
        <v>177</v>
      </c>
      <c r="V34" s="2">
        <v>2</v>
      </c>
      <c r="W34" s="65" t="s">
        <v>65</v>
      </c>
      <c r="X34" s="79">
        <f t="shared" si="5"/>
        <v>623</v>
      </c>
    </row>
    <row r="35" spans="1:24" x14ac:dyDescent="0.2">
      <c r="A35" s="20">
        <v>27</v>
      </c>
      <c r="B35" s="21">
        <v>764</v>
      </c>
      <c r="C35" s="19" t="str">
        <f t="shared" si="0"/>
        <v>Ruby Quinn</v>
      </c>
      <c r="D35" s="2">
        <f t="shared" si="1"/>
        <v>1</v>
      </c>
      <c r="E35" s="19" t="str">
        <f t="shared" si="2"/>
        <v>St Barts</v>
      </c>
      <c r="F35" s="4">
        <f t="shared" si="7"/>
        <v>7</v>
      </c>
      <c r="G35" s="4">
        <v>54</v>
      </c>
      <c r="H35" s="17">
        <f t="shared" si="6"/>
        <v>7.54</v>
      </c>
      <c r="I35" s="4" t="str">
        <f t="shared" si="9"/>
        <v/>
      </c>
      <c r="J35" s="4" t="str">
        <f t="shared" si="9"/>
        <v/>
      </c>
      <c r="K35" s="4">
        <f t="shared" si="9"/>
        <v>27</v>
      </c>
      <c r="L35" s="4" t="str">
        <f t="shared" si="9"/>
        <v/>
      </c>
      <c r="M35" s="4" t="str">
        <f t="shared" si="9"/>
        <v/>
      </c>
      <c r="N35" s="4" t="str">
        <f t="shared" si="9"/>
        <v/>
      </c>
      <c r="O35" s="4" t="str">
        <f t="shared" si="9"/>
        <v/>
      </c>
      <c r="P35" s="4" t="str">
        <f t="shared" si="9"/>
        <v/>
      </c>
      <c r="Q35" s="4" t="str">
        <f t="shared" si="9"/>
        <v/>
      </c>
      <c r="R35" s="4" t="str">
        <f t="shared" si="4"/>
        <v/>
      </c>
      <c r="T35" s="21">
        <v>628</v>
      </c>
      <c r="U35" s="19" t="s">
        <v>178</v>
      </c>
      <c r="V35" s="2" t="s">
        <v>74</v>
      </c>
      <c r="W35" s="65" t="s">
        <v>65</v>
      </c>
      <c r="X35" s="79">
        <f t="shared" si="5"/>
        <v>628</v>
      </c>
    </row>
    <row r="36" spans="1:24" x14ac:dyDescent="0.2">
      <c r="A36" s="2">
        <v>28</v>
      </c>
      <c r="B36" s="21">
        <v>632</v>
      </c>
      <c r="C36" s="19" t="str">
        <f t="shared" si="0"/>
        <v>Mohini Harding</v>
      </c>
      <c r="D36" s="2">
        <f t="shared" si="1"/>
        <v>1</v>
      </c>
      <c r="E36" s="19" t="str">
        <f t="shared" si="2"/>
        <v>St Peter's Market Bosworth</v>
      </c>
      <c r="F36" s="4">
        <f t="shared" si="7"/>
        <v>7</v>
      </c>
      <c r="G36" s="4">
        <v>57</v>
      </c>
      <c r="H36" s="17">
        <f t="shared" si="6"/>
        <v>7.57</v>
      </c>
      <c r="I36" s="4" t="str">
        <f t="shared" si="9"/>
        <v/>
      </c>
      <c r="J36" s="4">
        <f t="shared" si="9"/>
        <v>28</v>
      </c>
      <c r="K36" s="4" t="str">
        <f t="shared" si="9"/>
        <v/>
      </c>
      <c r="L36" s="4" t="str">
        <f t="shared" si="9"/>
        <v/>
      </c>
      <c r="M36" s="4" t="str">
        <f t="shared" si="9"/>
        <v/>
      </c>
      <c r="N36" s="4" t="str">
        <f t="shared" si="9"/>
        <v/>
      </c>
      <c r="O36" s="4" t="str">
        <f t="shared" si="9"/>
        <v/>
      </c>
      <c r="P36" s="4" t="str">
        <f t="shared" si="9"/>
        <v/>
      </c>
      <c r="Q36" s="4" t="str">
        <f t="shared" si="9"/>
        <v/>
      </c>
      <c r="R36" s="4" t="str">
        <f t="shared" si="4"/>
        <v/>
      </c>
      <c r="T36" s="21">
        <v>632</v>
      </c>
      <c r="U36" s="19" t="s">
        <v>179</v>
      </c>
      <c r="V36" s="2">
        <v>1</v>
      </c>
      <c r="W36" s="65" t="s">
        <v>65</v>
      </c>
      <c r="X36" s="79">
        <f t="shared" si="5"/>
        <v>632</v>
      </c>
    </row>
    <row r="37" spans="1:24" x14ac:dyDescent="0.2">
      <c r="A37" s="20">
        <v>29</v>
      </c>
      <c r="B37" s="21">
        <v>703</v>
      </c>
      <c r="C37" s="19" t="str">
        <f t="shared" si="0"/>
        <v>Frankie Castledine</v>
      </c>
      <c r="D37" s="2">
        <f t="shared" si="1"/>
        <v>1</v>
      </c>
      <c r="E37" s="19" t="str">
        <f t="shared" si="2"/>
        <v>St Barts</v>
      </c>
      <c r="F37" s="4">
        <f t="shared" si="7"/>
        <v>7</v>
      </c>
      <c r="G37" s="4">
        <v>58</v>
      </c>
      <c r="H37" s="17">
        <f t="shared" si="6"/>
        <v>7.58</v>
      </c>
      <c r="I37" s="4" t="str">
        <f t="shared" si="9"/>
        <v/>
      </c>
      <c r="J37" s="4" t="str">
        <f t="shared" si="9"/>
        <v/>
      </c>
      <c r="K37" s="4">
        <f t="shared" si="9"/>
        <v>29</v>
      </c>
      <c r="L37" s="4" t="str">
        <f t="shared" si="9"/>
        <v/>
      </c>
      <c r="M37" s="4" t="str">
        <f t="shared" si="9"/>
        <v/>
      </c>
      <c r="N37" s="4" t="str">
        <f t="shared" si="9"/>
        <v/>
      </c>
      <c r="O37" s="4" t="str">
        <f t="shared" si="9"/>
        <v/>
      </c>
      <c r="P37" s="4" t="str">
        <f t="shared" si="9"/>
        <v/>
      </c>
      <c r="Q37" s="4" t="str">
        <f t="shared" si="9"/>
        <v/>
      </c>
      <c r="R37" s="4" t="str">
        <f t="shared" si="4"/>
        <v/>
      </c>
      <c r="T37" s="21">
        <v>635</v>
      </c>
      <c r="U37" s="19" t="s">
        <v>180</v>
      </c>
      <c r="V37" s="2">
        <v>2</v>
      </c>
      <c r="W37" s="65" t="s">
        <v>65</v>
      </c>
      <c r="X37" s="79">
        <f t="shared" si="5"/>
        <v>635</v>
      </c>
    </row>
    <row r="38" spans="1:24" x14ac:dyDescent="0.2">
      <c r="A38" s="2">
        <v>30</v>
      </c>
      <c r="B38" s="21">
        <v>622</v>
      </c>
      <c r="C38" s="19" t="str">
        <f t="shared" si="0"/>
        <v>Megan Skinner</v>
      </c>
      <c r="D38" s="2">
        <f t="shared" si="1"/>
        <v>2</v>
      </c>
      <c r="E38" s="19" t="str">
        <f t="shared" si="2"/>
        <v>St Peter's Market Bosworth</v>
      </c>
      <c r="F38" s="4">
        <v>8</v>
      </c>
      <c r="G38" s="4">
        <v>4</v>
      </c>
      <c r="H38" s="17">
        <f t="shared" si="6"/>
        <v>8.0399999999999991</v>
      </c>
      <c r="I38" s="4" t="str">
        <f t="shared" si="9"/>
        <v/>
      </c>
      <c r="J38" s="4">
        <f t="shared" si="9"/>
        <v>30</v>
      </c>
      <c r="K38" s="4" t="str">
        <f t="shared" si="9"/>
        <v/>
      </c>
      <c r="L38" s="4" t="str">
        <f t="shared" si="9"/>
        <v/>
      </c>
      <c r="M38" s="4" t="str">
        <f t="shared" si="9"/>
        <v/>
      </c>
      <c r="N38" s="4" t="str">
        <f t="shared" si="9"/>
        <v/>
      </c>
      <c r="O38" s="4" t="str">
        <f t="shared" si="9"/>
        <v/>
      </c>
      <c r="P38" s="4" t="str">
        <f t="shared" si="9"/>
        <v/>
      </c>
      <c r="Q38" s="4" t="str">
        <f t="shared" si="9"/>
        <v/>
      </c>
      <c r="R38" s="4" t="str">
        <f t="shared" si="4"/>
        <v/>
      </c>
      <c r="T38" s="21">
        <v>643</v>
      </c>
      <c r="U38" s="19" t="s">
        <v>181</v>
      </c>
      <c r="V38" s="2">
        <v>1</v>
      </c>
      <c r="W38" s="65" t="s">
        <v>65</v>
      </c>
      <c r="X38" s="79">
        <f t="shared" si="5"/>
        <v>643</v>
      </c>
    </row>
    <row r="39" spans="1:24" x14ac:dyDescent="0.2">
      <c r="A39" s="20">
        <v>31</v>
      </c>
      <c r="B39" s="21">
        <v>610</v>
      </c>
      <c r="C39" s="19" t="str">
        <f t="shared" si="0"/>
        <v>Georgie Hills</v>
      </c>
      <c r="D39" s="2">
        <f t="shared" si="1"/>
        <v>1</v>
      </c>
      <c r="E39" s="19" t="str">
        <f t="shared" si="2"/>
        <v>St Peter's Market Bosworth</v>
      </c>
      <c r="F39" s="4">
        <f t="shared" si="7"/>
        <v>8</v>
      </c>
      <c r="G39" s="4">
        <v>6</v>
      </c>
      <c r="H39" s="17">
        <f t="shared" si="6"/>
        <v>8.06</v>
      </c>
      <c r="I39" s="4" t="str">
        <f t="shared" ref="I39:Q52" si="10">IF($E39=I$8,+$A39,"")</f>
        <v/>
      </c>
      <c r="J39" s="4">
        <f t="shared" si="10"/>
        <v>31</v>
      </c>
      <c r="K39" s="4" t="str">
        <f t="shared" si="10"/>
        <v/>
      </c>
      <c r="L39" s="4" t="str">
        <f t="shared" si="10"/>
        <v/>
      </c>
      <c r="M39" s="4" t="str">
        <f t="shared" si="10"/>
        <v/>
      </c>
      <c r="N39" s="4" t="str">
        <f t="shared" si="10"/>
        <v/>
      </c>
      <c r="O39" s="4" t="str">
        <f t="shared" si="10"/>
        <v/>
      </c>
      <c r="P39" s="4" t="str">
        <f t="shared" si="10"/>
        <v/>
      </c>
      <c r="Q39" s="4" t="str">
        <f t="shared" si="10"/>
        <v/>
      </c>
      <c r="R39" s="4" t="str">
        <f t="shared" si="4"/>
        <v/>
      </c>
      <c r="T39" s="21">
        <v>648</v>
      </c>
      <c r="U39" s="19" t="s">
        <v>182</v>
      </c>
      <c r="V39" s="2">
        <v>2</v>
      </c>
      <c r="W39" s="65" t="s">
        <v>65</v>
      </c>
      <c r="X39" s="79">
        <f t="shared" si="5"/>
        <v>648</v>
      </c>
    </row>
    <row r="40" spans="1:24" x14ac:dyDescent="0.2">
      <c r="A40" s="2">
        <v>32</v>
      </c>
      <c r="B40" s="15">
        <v>614</v>
      </c>
      <c r="C40" s="19" t="str">
        <f t="shared" si="0"/>
        <v>Rosie Coward</v>
      </c>
      <c r="D40" s="2">
        <f t="shared" si="1"/>
        <v>2</v>
      </c>
      <c r="E40" s="19" t="str">
        <f t="shared" si="2"/>
        <v>St Peter's Market Bosworth</v>
      </c>
      <c r="F40" s="4">
        <f t="shared" si="7"/>
        <v>8</v>
      </c>
      <c r="G40" s="4">
        <v>7</v>
      </c>
      <c r="H40" s="17">
        <f t="shared" si="6"/>
        <v>8.07</v>
      </c>
      <c r="I40" s="4" t="str">
        <f t="shared" si="10"/>
        <v/>
      </c>
      <c r="J40" s="4">
        <f t="shared" si="10"/>
        <v>32</v>
      </c>
      <c r="K40" s="4" t="str">
        <f t="shared" si="10"/>
        <v/>
      </c>
      <c r="L40" s="4" t="str">
        <f t="shared" si="10"/>
        <v/>
      </c>
      <c r="M40" s="4" t="str">
        <f t="shared" si="10"/>
        <v/>
      </c>
      <c r="N40" s="4" t="str">
        <f t="shared" si="10"/>
        <v/>
      </c>
      <c r="O40" s="4" t="str">
        <f t="shared" si="10"/>
        <v/>
      </c>
      <c r="P40" s="4" t="str">
        <f t="shared" si="10"/>
        <v/>
      </c>
      <c r="Q40" s="4" t="str">
        <f t="shared" si="10"/>
        <v/>
      </c>
      <c r="R40" s="4" t="str">
        <f t="shared" si="4"/>
        <v/>
      </c>
      <c r="T40" s="15">
        <v>764</v>
      </c>
      <c r="U40" s="19" t="s">
        <v>183</v>
      </c>
      <c r="V40" s="2">
        <v>1</v>
      </c>
      <c r="W40" s="39" t="s">
        <v>124</v>
      </c>
      <c r="X40" s="79">
        <f t="shared" si="5"/>
        <v>764</v>
      </c>
    </row>
    <row r="41" spans="1:24" x14ac:dyDescent="0.2">
      <c r="A41" s="20">
        <v>33</v>
      </c>
      <c r="B41" s="15">
        <v>628</v>
      </c>
      <c r="C41" s="19" t="str">
        <f t="shared" si="0"/>
        <v>Erin Graham</v>
      </c>
      <c r="D41" s="2" t="str">
        <f t="shared" si="1"/>
        <v>R</v>
      </c>
      <c r="E41" s="19" t="str">
        <f t="shared" si="2"/>
        <v>St Peter's Market Bosworth</v>
      </c>
      <c r="F41" s="4">
        <f t="shared" si="7"/>
        <v>8</v>
      </c>
      <c r="G41" s="4">
        <v>8</v>
      </c>
      <c r="H41" s="17">
        <f t="shared" si="6"/>
        <v>8.08</v>
      </c>
      <c r="I41" s="4" t="str">
        <f t="shared" si="10"/>
        <v/>
      </c>
      <c r="J41" s="4">
        <f t="shared" si="10"/>
        <v>33</v>
      </c>
      <c r="K41" s="4" t="str">
        <f t="shared" si="10"/>
        <v/>
      </c>
      <c r="L41" s="4" t="str">
        <f t="shared" si="10"/>
        <v/>
      </c>
      <c r="M41" s="4" t="str">
        <f t="shared" si="10"/>
        <v/>
      </c>
      <c r="N41" s="4" t="str">
        <f t="shared" si="10"/>
        <v/>
      </c>
      <c r="O41" s="4" t="str">
        <f t="shared" si="10"/>
        <v/>
      </c>
      <c r="P41" s="4" t="str">
        <f t="shared" si="10"/>
        <v/>
      </c>
      <c r="Q41" s="4" t="str">
        <f t="shared" si="10"/>
        <v/>
      </c>
      <c r="R41" s="4" t="str">
        <f t="shared" si="4"/>
        <v/>
      </c>
      <c r="T41" s="15">
        <v>655</v>
      </c>
      <c r="U41" s="19" t="s">
        <v>184</v>
      </c>
      <c r="V41" s="2">
        <v>1</v>
      </c>
      <c r="W41" s="19" t="s">
        <v>81</v>
      </c>
      <c r="X41" s="79">
        <f t="shared" si="5"/>
        <v>655</v>
      </c>
    </row>
    <row r="42" spans="1:24" x14ac:dyDescent="0.2">
      <c r="A42" s="2">
        <v>34</v>
      </c>
      <c r="B42" s="15">
        <v>682</v>
      </c>
      <c r="C42" s="19" t="str">
        <f t="shared" si="0"/>
        <v>Ella Oliver</v>
      </c>
      <c r="D42" s="2">
        <f t="shared" si="1"/>
        <v>1</v>
      </c>
      <c r="E42" s="19" t="str">
        <f t="shared" si="2"/>
        <v>St Barts</v>
      </c>
      <c r="F42" s="4">
        <f t="shared" si="7"/>
        <v>8</v>
      </c>
      <c r="G42" s="4">
        <v>15</v>
      </c>
      <c r="H42" s="17">
        <f t="shared" si="6"/>
        <v>8.15</v>
      </c>
      <c r="I42" s="4" t="str">
        <f t="shared" si="10"/>
        <v/>
      </c>
      <c r="J42" s="4" t="str">
        <f t="shared" si="10"/>
        <v/>
      </c>
      <c r="K42" s="4">
        <f t="shared" si="10"/>
        <v>34</v>
      </c>
      <c r="L42" s="4" t="str">
        <f t="shared" si="10"/>
        <v/>
      </c>
      <c r="M42" s="4" t="str">
        <f t="shared" si="10"/>
        <v/>
      </c>
      <c r="N42" s="4" t="str">
        <f t="shared" si="10"/>
        <v/>
      </c>
      <c r="O42" s="4" t="str">
        <f t="shared" si="10"/>
        <v/>
      </c>
      <c r="P42" s="4" t="str">
        <f t="shared" si="10"/>
        <v/>
      </c>
      <c r="Q42" s="4" t="str">
        <f t="shared" si="10"/>
        <v/>
      </c>
      <c r="R42" s="4" t="str">
        <f t="shared" si="4"/>
        <v/>
      </c>
      <c r="T42" s="15">
        <v>668</v>
      </c>
      <c r="U42" s="19" t="s">
        <v>185</v>
      </c>
      <c r="V42" s="2">
        <v>2</v>
      </c>
      <c r="W42" s="19" t="s">
        <v>186</v>
      </c>
      <c r="X42" s="79">
        <f t="shared" si="5"/>
        <v>668</v>
      </c>
    </row>
    <row r="43" spans="1:24" x14ac:dyDescent="0.2">
      <c r="A43" s="20">
        <v>35</v>
      </c>
      <c r="B43" s="15">
        <v>706</v>
      </c>
      <c r="C43" s="19" t="str">
        <f t="shared" si="0"/>
        <v>Mia Roscoe</v>
      </c>
      <c r="D43" s="2">
        <f t="shared" si="1"/>
        <v>1</v>
      </c>
      <c r="E43" s="19" t="str">
        <f t="shared" si="2"/>
        <v>Congerstone</v>
      </c>
      <c r="F43" s="4">
        <f t="shared" si="7"/>
        <v>8</v>
      </c>
      <c r="G43" s="4">
        <v>17</v>
      </c>
      <c r="H43" s="17">
        <f t="shared" si="6"/>
        <v>8.17</v>
      </c>
      <c r="I43" s="4" t="str">
        <f t="shared" si="10"/>
        <v/>
      </c>
      <c r="J43" s="4" t="str">
        <f t="shared" si="10"/>
        <v/>
      </c>
      <c r="K43" s="4" t="str">
        <f t="shared" si="10"/>
        <v/>
      </c>
      <c r="L43" s="4" t="str">
        <f t="shared" si="10"/>
        <v/>
      </c>
      <c r="M43" s="4" t="str">
        <f t="shared" si="10"/>
        <v/>
      </c>
      <c r="N43" s="4" t="str">
        <f t="shared" si="10"/>
        <v/>
      </c>
      <c r="O43" s="4" t="str">
        <f t="shared" si="10"/>
        <v/>
      </c>
      <c r="P43" s="4" t="str">
        <f t="shared" si="10"/>
        <v/>
      </c>
      <c r="Q43" s="4" t="str">
        <f t="shared" si="10"/>
        <v/>
      </c>
      <c r="R43" s="4" t="str">
        <f t="shared" si="4"/>
        <v>Congerstone</v>
      </c>
      <c r="T43" s="15">
        <v>671</v>
      </c>
      <c r="U43" s="19" t="s">
        <v>187</v>
      </c>
      <c r="V43" s="2">
        <v>1</v>
      </c>
      <c r="W43" s="39" t="s">
        <v>124</v>
      </c>
      <c r="X43" s="79">
        <f t="shared" si="5"/>
        <v>671</v>
      </c>
    </row>
    <row r="44" spans="1:24" x14ac:dyDescent="0.2">
      <c r="A44" s="2">
        <v>36</v>
      </c>
      <c r="B44" s="15">
        <v>635</v>
      </c>
      <c r="C44" s="19" t="str">
        <f t="shared" si="0"/>
        <v>Olivia Graham</v>
      </c>
      <c r="D44" s="2">
        <f t="shared" si="1"/>
        <v>2</v>
      </c>
      <c r="E44" s="19" t="str">
        <f t="shared" si="2"/>
        <v>St Peter's Market Bosworth</v>
      </c>
      <c r="F44" s="4">
        <f t="shared" si="7"/>
        <v>8</v>
      </c>
      <c r="G44" s="4">
        <v>22</v>
      </c>
      <c r="H44" s="17">
        <f t="shared" si="6"/>
        <v>8.2200000000000006</v>
      </c>
      <c r="I44" s="4" t="str">
        <f t="shared" si="10"/>
        <v/>
      </c>
      <c r="J44" s="4">
        <f t="shared" si="10"/>
        <v>36</v>
      </c>
      <c r="K44" s="4" t="str">
        <f t="shared" si="10"/>
        <v/>
      </c>
      <c r="L44" s="4" t="str">
        <f t="shared" si="10"/>
        <v/>
      </c>
      <c r="M44" s="4" t="str">
        <f t="shared" si="10"/>
        <v/>
      </c>
      <c r="N44" s="4" t="str">
        <f t="shared" si="10"/>
        <v/>
      </c>
      <c r="O44" s="4" t="str">
        <f t="shared" si="10"/>
        <v/>
      </c>
      <c r="P44" s="4" t="str">
        <f t="shared" si="10"/>
        <v/>
      </c>
      <c r="Q44" s="4" t="str">
        <f t="shared" si="10"/>
        <v/>
      </c>
      <c r="R44" s="4" t="str">
        <f t="shared" si="4"/>
        <v/>
      </c>
      <c r="T44" s="15">
        <v>682</v>
      </c>
      <c r="U44" s="19" t="s">
        <v>188</v>
      </c>
      <c r="V44" s="19">
        <v>1</v>
      </c>
      <c r="W44" s="39" t="s">
        <v>124</v>
      </c>
      <c r="X44" s="79">
        <f t="shared" si="5"/>
        <v>682</v>
      </c>
    </row>
    <row r="45" spans="1:24" x14ac:dyDescent="0.2">
      <c r="A45" s="20">
        <v>37</v>
      </c>
      <c r="B45" s="15">
        <v>390</v>
      </c>
      <c r="C45" s="19" t="str">
        <f t="shared" si="0"/>
        <v>Grace Keal</v>
      </c>
      <c r="D45" s="2">
        <f t="shared" si="1"/>
        <v>2</v>
      </c>
      <c r="E45" s="19" t="str">
        <f t="shared" si="2"/>
        <v>St John the Baptist</v>
      </c>
      <c r="F45" s="4">
        <f t="shared" si="7"/>
        <v>8</v>
      </c>
      <c r="G45" s="4">
        <v>29</v>
      </c>
      <c r="H45" s="17">
        <f t="shared" si="6"/>
        <v>8.2899999999999991</v>
      </c>
      <c r="I45" s="4" t="str">
        <f t="shared" si="10"/>
        <v/>
      </c>
      <c r="J45" s="4" t="str">
        <f t="shared" si="10"/>
        <v/>
      </c>
      <c r="K45" s="4" t="str">
        <f t="shared" si="10"/>
        <v/>
      </c>
      <c r="L45" s="4" t="str">
        <f t="shared" si="10"/>
        <v/>
      </c>
      <c r="M45" s="4" t="str">
        <f t="shared" si="10"/>
        <v/>
      </c>
      <c r="N45" s="4" t="str">
        <f t="shared" si="10"/>
        <v/>
      </c>
      <c r="O45" s="4" t="str">
        <f t="shared" si="10"/>
        <v/>
      </c>
      <c r="P45" s="4" t="str">
        <f t="shared" si="10"/>
        <v/>
      </c>
      <c r="Q45" s="4" t="str">
        <f t="shared" si="10"/>
        <v/>
      </c>
      <c r="R45" s="4" t="str">
        <f t="shared" si="4"/>
        <v>St John the Baptist</v>
      </c>
      <c r="T45" s="15">
        <v>691</v>
      </c>
      <c r="U45" s="19" t="s">
        <v>189</v>
      </c>
      <c r="V45" s="2">
        <v>2</v>
      </c>
      <c r="W45" s="19" t="s">
        <v>76</v>
      </c>
      <c r="X45" s="79">
        <f t="shared" si="5"/>
        <v>691</v>
      </c>
    </row>
    <row r="46" spans="1:24" x14ac:dyDescent="0.2">
      <c r="A46" s="2">
        <v>38</v>
      </c>
      <c r="B46" s="15">
        <v>758</v>
      </c>
      <c r="C46" s="19" t="str">
        <f t="shared" si="0"/>
        <v>Matilda Larkin</v>
      </c>
      <c r="D46" s="2" t="str">
        <f t="shared" si="1"/>
        <v>R</v>
      </c>
      <c r="E46" s="19" t="str">
        <f t="shared" si="2"/>
        <v>ENTRY ON DAY</v>
      </c>
      <c r="F46" s="4">
        <f t="shared" si="7"/>
        <v>8</v>
      </c>
      <c r="G46" s="4">
        <v>38</v>
      </c>
      <c r="H46" s="17">
        <f t="shared" si="6"/>
        <v>8.3800000000000008</v>
      </c>
      <c r="I46" s="4" t="str">
        <f t="shared" si="10"/>
        <v/>
      </c>
      <c r="J46" s="4" t="str">
        <f t="shared" si="10"/>
        <v/>
      </c>
      <c r="K46" s="4" t="str">
        <f t="shared" si="10"/>
        <v/>
      </c>
      <c r="L46" s="4" t="str">
        <f t="shared" si="10"/>
        <v/>
      </c>
      <c r="M46" s="4" t="str">
        <f t="shared" si="10"/>
        <v/>
      </c>
      <c r="N46" s="4" t="str">
        <f t="shared" si="10"/>
        <v/>
      </c>
      <c r="O46" s="4" t="str">
        <f t="shared" si="10"/>
        <v/>
      </c>
      <c r="P46" s="4" t="str">
        <f t="shared" si="10"/>
        <v/>
      </c>
      <c r="Q46" s="4" t="str">
        <f t="shared" si="10"/>
        <v/>
      </c>
      <c r="R46" s="4" t="str">
        <f t="shared" si="4"/>
        <v>ENTRY ON DAY</v>
      </c>
      <c r="T46" s="15">
        <v>700</v>
      </c>
      <c r="U46" s="19" t="s">
        <v>190</v>
      </c>
      <c r="V46" s="2">
        <v>2</v>
      </c>
      <c r="W46" s="39" t="s">
        <v>124</v>
      </c>
      <c r="X46" s="79">
        <f t="shared" si="5"/>
        <v>700</v>
      </c>
    </row>
    <row r="47" spans="1:24" x14ac:dyDescent="0.2">
      <c r="A47" s="20">
        <v>39</v>
      </c>
      <c r="B47" s="15">
        <v>736</v>
      </c>
      <c r="C47" s="19" t="str">
        <f t="shared" si="0"/>
        <v>Mia Coleman</v>
      </c>
      <c r="D47" s="2">
        <f t="shared" si="1"/>
        <v>1</v>
      </c>
      <c r="E47" s="19" t="str">
        <f t="shared" si="2"/>
        <v>St Barts</v>
      </c>
      <c r="F47" s="4">
        <f t="shared" si="7"/>
        <v>8</v>
      </c>
      <c r="G47" s="4">
        <v>43</v>
      </c>
      <c r="H47" s="17">
        <f t="shared" si="6"/>
        <v>8.43</v>
      </c>
      <c r="I47" s="4" t="str">
        <f t="shared" si="10"/>
        <v/>
      </c>
      <c r="J47" s="4" t="str">
        <f t="shared" si="10"/>
        <v/>
      </c>
      <c r="K47" s="4">
        <f t="shared" si="10"/>
        <v>39</v>
      </c>
      <c r="L47" s="4" t="str">
        <f t="shared" si="10"/>
        <v/>
      </c>
      <c r="M47" s="4" t="str">
        <f t="shared" si="10"/>
        <v/>
      </c>
      <c r="N47" s="4" t="str">
        <f t="shared" si="10"/>
        <v/>
      </c>
      <c r="O47" s="4" t="str">
        <f t="shared" si="10"/>
        <v/>
      </c>
      <c r="P47" s="4" t="str">
        <f t="shared" si="10"/>
        <v/>
      </c>
      <c r="Q47" s="4" t="str">
        <f t="shared" si="10"/>
        <v/>
      </c>
      <c r="R47" s="4" t="str">
        <f t="shared" si="4"/>
        <v/>
      </c>
      <c r="T47" s="15">
        <v>706</v>
      </c>
      <c r="U47" s="19" t="s">
        <v>191</v>
      </c>
      <c r="V47" s="2">
        <v>1</v>
      </c>
      <c r="W47" s="19" t="s">
        <v>167</v>
      </c>
      <c r="X47" s="79">
        <f t="shared" si="5"/>
        <v>706</v>
      </c>
    </row>
    <row r="48" spans="1:24" x14ac:dyDescent="0.2">
      <c r="A48" s="2">
        <v>40</v>
      </c>
      <c r="B48" s="15">
        <v>344</v>
      </c>
      <c r="C48" s="19" t="str">
        <f t="shared" si="0"/>
        <v>Saraia Ward</v>
      </c>
      <c r="D48" s="2">
        <f t="shared" si="1"/>
        <v>1</v>
      </c>
      <c r="E48" s="19" t="str">
        <f t="shared" si="2"/>
        <v>St John the Baptist</v>
      </c>
      <c r="F48" s="4">
        <f t="shared" si="7"/>
        <v>8</v>
      </c>
      <c r="G48" s="4">
        <v>45</v>
      </c>
      <c r="H48" s="17">
        <f t="shared" si="6"/>
        <v>8.4499999999999993</v>
      </c>
      <c r="I48" s="4" t="str">
        <f t="shared" si="10"/>
        <v/>
      </c>
      <c r="J48" s="4" t="str">
        <f t="shared" si="10"/>
        <v/>
      </c>
      <c r="K48" s="4" t="str">
        <f t="shared" si="10"/>
        <v/>
      </c>
      <c r="L48" s="4" t="str">
        <f t="shared" si="10"/>
        <v/>
      </c>
      <c r="M48" s="4" t="str">
        <f t="shared" si="10"/>
        <v/>
      </c>
      <c r="N48" s="4" t="str">
        <f t="shared" si="10"/>
        <v/>
      </c>
      <c r="O48" s="4" t="str">
        <f t="shared" si="10"/>
        <v/>
      </c>
      <c r="P48" s="4" t="str">
        <f t="shared" si="10"/>
        <v/>
      </c>
      <c r="Q48" s="4" t="str">
        <f t="shared" si="10"/>
        <v/>
      </c>
      <c r="R48" s="4" t="str">
        <f t="shared" si="4"/>
        <v>St John the Baptist</v>
      </c>
      <c r="T48" s="15">
        <v>714</v>
      </c>
      <c r="U48" s="19" t="s">
        <v>192</v>
      </c>
      <c r="V48" s="2">
        <v>1</v>
      </c>
      <c r="W48" s="19" t="s">
        <v>193</v>
      </c>
      <c r="X48" s="79">
        <f t="shared" si="5"/>
        <v>714</v>
      </c>
    </row>
    <row r="49" spans="1:24" x14ac:dyDescent="0.2">
      <c r="A49" s="20">
        <v>41</v>
      </c>
      <c r="B49" s="15">
        <v>754</v>
      </c>
      <c r="C49" s="19" t="str">
        <f t="shared" si="0"/>
        <v>Emily Janse van Rensburg</v>
      </c>
      <c r="D49" s="2" t="str">
        <f t="shared" si="1"/>
        <v>R</v>
      </c>
      <c r="E49" s="19" t="str">
        <f t="shared" si="2"/>
        <v>St Barts</v>
      </c>
      <c r="F49" s="4">
        <f t="shared" si="7"/>
        <v>8</v>
      </c>
      <c r="G49" s="4">
        <v>57</v>
      </c>
      <c r="H49" s="17">
        <f t="shared" si="6"/>
        <v>8.57</v>
      </c>
      <c r="I49" s="4" t="str">
        <f t="shared" si="10"/>
        <v/>
      </c>
      <c r="J49" s="4" t="str">
        <f t="shared" si="10"/>
        <v/>
      </c>
      <c r="K49" s="4">
        <f t="shared" si="10"/>
        <v>41</v>
      </c>
      <c r="L49" s="4" t="str">
        <f t="shared" si="10"/>
        <v/>
      </c>
      <c r="M49" s="4" t="str">
        <f t="shared" si="10"/>
        <v/>
      </c>
      <c r="N49" s="4" t="str">
        <f t="shared" si="10"/>
        <v/>
      </c>
      <c r="O49" s="4" t="str">
        <f t="shared" si="10"/>
        <v/>
      </c>
      <c r="P49" s="4" t="str">
        <f t="shared" si="10"/>
        <v/>
      </c>
      <c r="Q49" s="4" t="str">
        <f t="shared" si="10"/>
        <v/>
      </c>
      <c r="R49" s="4" t="str">
        <f t="shared" si="4"/>
        <v/>
      </c>
      <c r="T49" s="15">
        <v>715</v>
      </c>
      <c r="U49" s="19" t="s">
        <v>194</v>
      </c>
      <c r="V49" s="2">
        <v>2</v>
      </c>
      <c r="W49" s="39" t="s">
        <v>124</v>
      </c>
      <c r="X49" s="79">
        <f t="shared" si="5"/>
        <v>715</v>
      </c>
    </row>
    <row r="50" spans="1:24" x14ac:dyDescent="0.2">
      <c r="A50" s="2">
        <v>42</v>
      </c>
      <c r="B50" s="15">
        <v>762</v>
      </c>
      <c r="C50" s="19" t="str">
        <f t="shared" si="0"/>
        <v>Eliana Haddon</v>
      </c>
      <c r="D50" s="2" t="str">
        <f t="shared" si="1"/>
        <v>R</v>
      </c>
      <c r="E50" s="19" t="str">
        <f t="shared" si="2"/>
        <v>ENTRY ON DAY</v>
      </c>
      <c r="F50" s="4">
        <v>9</v>
      </c>
      <c r="G50" s="4">
        <v>0</v>
      </c>
      <c r="H50" s="17">
        <f t="shared" si="6"/>
        <v>9</v>
      </c>
      <c r="I50" s="4" t="str">
        <f t="shared" si="10"/>
        <v/>
      </c>
      <c r="J50" s="4" t="str">
        <f t="shared" si="10"/>
        <v/>
      </c>
      <c r="K50" s="4" t="str">
        <f t="shared" si="10"/>
        <v/>
      </c>
      <c r="L50" s="4" t="str">
        <f t="shared" si="10"/>
        <v/>
      </c>
      <c r="M50" s="4" t="str">
        <f t="shared" si="10"/>
        <v/>
      </c>
      <c r="N50" s="4" t="str">
        <f t="shared" si="10"/>
        <v/>
      </c>
      <c r="O50" s="4" t="str">
        <f t="shared" si="10"/>
        <v/>
      </c>
      <c r="P50" s="4" t="str">
        <f t="shared" si="10"/>
        <v/>
      </c>
      <c r="Q50" s="4" t="str">
        <f t="shared" si="10"/>
        <v/>
      </c>
      <c r="R50" s="4" t="str">
        <f t="shared" si="4"/>
        <v>ENTRY ON DAY</v>
      </c>
      <c r="T50" s="15">
        <v>727</v>
      </c>
      <c r="U50" s="19" t="s">
        <v>195</v>
      </c>
      <c r="V50" s="2">
        <v>1</v>
      </c>
      <c r="W50" s="19" t="s">
        <v>66</v>
      </c>
      <c r="X50" s="79">
        <f t="shared" si="5"/>
        <v>727</v>
      </c>
    </row>
    <row r="51" spans="1:24" x14ac:dyDescent="0.2">
      <c r="A51" s="20">
        <v>43</v>
      </c>
      <c r="B51" s="15">
        <v>509</v>
      </c>
      <c r="C51" s="19" t="str">
        <f t="shared" si="0"/>
        <v>Abigail Daft</v>
      </c>
      <c r="D51" s="2">
        <f t="shared" si="1"/>
        <v>2</v>
      </c>
      <c r="E51" s="19" t="str">
        <f t="shared" si="2"/>
        <v>Orchard Primary</v>
      </c>
      <c r="F51" s="4">
        <f t="shared" si="7"/>
        <v>9</v>
      </c>
      <c r="G51" s="4">
        <v>34</v>
      </c>
      <c r="H51" s="17">
        <f t="shared" si="6"/>
        <v>9.34</v>
      </c>
      <c r="I51" s="4">
        <f t="shared" si="10"/>
        <v>43</v>
      </c>
      <c r="J51" s="4" t="str">
        <f t="shared" si="10"/>
        <v/>
      </c>
      <c r="K51" s="4" t="str">
        <f t="shared" si="10"/>
        <v/>
      </c>
      <c r="L51" s="4" t="str">
        <f t="shared" si="10"/>
        <v/>
      </c>
      <c r="M51" s="4" t="str">
        <f t="shared" si="10"/>
        <v/>
      </c>
      <c r="N51" s="4" t="str">
        <f t="shared" si="10"/>
        <v/>
      </c>
      <c r="O51" s="4" t="str">
        <f t="shared" si="10"/>
        <v/>
      </c>
      <c r="P51" s="4" t="str">
        <f t="shared" si="10"/>
        <v/>
      </c>
      <c r="Q51" s="4" t="str">
        <f t="shared" si="10"/>
        <v/>
      </c>
      <c r="R51" s="4" t="str">
        <f t="shared" si="4"/>
        <v/>
      </c>
      <c r="T51" s="15">
        <v>733</v>
      </c>
      <c r="U51" s="19" t="s">
        <v>196</v>
      </c>
      <c r="V51" s="2">
        <v>1</v>
      </c>
      <c r="W51" s="19" t="s">
        <v>66</v>
      </c>
      <c r="X51" s="79">
        <f t="shared" si="5"/>
        <v>733</v>
      </c>
    </row>
    <row r="52" spans="1:24" x14ac:dyDescent="0.2">
      <c r="A52" s="2">
        <v>44</v>
      </c>
      <c r="B52" s="15">
        <v>733</v>
      </c>
      <c r="C52" s="19" t="str">
        <f t="shared" si="0"/>
        <v>Edie bond</v>
      </c>
      <c r="D52" s="2">
        <f t="shared" si="1"/>
        <v>1</v>
      </c>
      <c r="E52" s="19" t="str">
        <f t="shared" si="2"/>
        <v>Mercenfeld</v>
      </c>
      <c r="F52" s="4">
        <f t="shared" si="7"/>
        <v>9</v>
      </c>
      <c r="G52" s="4">
        <v>36</v>
      </c>
      <c r="H52" s="17">
        <f t="shared" si="6"/>
        <v>9.36</v>
      </c>
      <c r="I52" s="4" t="str">
        <f t="shared" si="10"/>
        <v/>
      </c>
      <c r="J52" s="4" t="str">
        <f t="shared" si="10"/>
        <v/>
      </c>
      <c r="K52" s="4" t="str">
        <f t="shared" si="10"/>
        <v/>
      </c>
      <c r="L52" s="4">
        <f t="shared" si="10"/>
        <v>44</v>
      </c>
      <c r="M52" s="4" t="str">
        <f t="shared" si="10"/>
        <v/>
      </c>
      <c r="N52" s="4" t="str">
        <f t="shared" si="10"/>
        <v/>
      </c>
      <c r="O52" s="4" t="str">
        <f t="shared" si="10"/>
        <v/>
      </c>
      <c r="P52" s="4" t="str">
        <f t="shared" si="10"/>
        <v/>
      </c>
      <c r="Q52" s="4" t="str">
        <f t="shared" si="10"/>
        <v/>
      </c>
      <c r="R52" s="4" t="str">
        <f t="shared" si="4"/>
        <v/>
      </c>
      <c r="T52" s="15">
        <v>736</v>
      </c>
      <c r="U52" s="19" t="s">
        <v>197</v>
      </c>
      <c r="V52" s="2">
        <v>1</v>
      </c>
      <c r="W52" s="19" t="s">
        <v>124</v>
      </c>
      <c r="X52" s="79">
        <f t="shared" si="5"/>
        <v>736</v>
      </c>
    </row>
    <row r="53" spans="1:24" x14ac:dyDescent="0.2">
      <c r="A53" s="20">
        <v>45</v>
      </c>
      <c r="B53" s="15">
        <v>596</v>
      </c>
      <c r="C53" s="19" t="str">
        <f t="shared" si="0"/>
        <v>Poppy Richards</v>
      </c>
      <c r="D53" s="2" t="str">
        <f t="shared" si="1"/>
        <v>R</v>
      </c>
      <c r="E53" s="19" t="str">
        <f t="shared" si="2"/>
        <v>St Peter's Market Bosworth</v>
      </c>
      <c r="F53" s="4">
        <f t="shared" si="7"/>
        <v>9</v>
      </c>
      <c r="G53" s="4">
        <v>54</v>
      </c>
      <c r="H53" s="17">
        <f t="shared" si="6"/>
        <v>9.5399999999999991</v>
      </c>
      <c r="I53" s="4"/>
      <c r="J53" s="4"/>
      <c r="K53" s="4"/>
      <c r="L53" s="4"/>
      <c r="M53" s="4"/>
      <c r="N53" s="4"/>
      <c r="O53" s="4"/>
      <c r="P53" s="4"/>
      <c r="Q53" s="4"/>
      <c r="R53" s="4" t="str">
        <f t="shared" si="4"/>
        <v>St Peter's Market Bosworth</v>
      </c>
      <c r="T53" s="16">
        <v>758</v>
      </c>
      <c r="U53" s="19" t="s">
        <v>198</v>
      </c>
      <c r="V53" s="19" t="s">
        <v>74</v>
      </c>
      <c r="W53" s="19" t="s">
        <v>26</v>
      </c>
      <c r="X53" s="79">
        <f t="shared" si="5"/>
        <v>758</v>
      </c>
    </row>
    <row r="54" spans="1:24" hidden="1" x14ac:dyDescent="0.2">
      <c r="A54" s="2">
        <v>46</v>
      </c>
      <c r="B54" s="15"/>
      <c r="C54" s="19" t="e">
        <f t="shared" si="0"/>
        <v>#N/A</v>
      </c>
      <c r="D54" s="2" t="e">
        <f t="shared" si="1"/>
        <v>#N/A</v>
      </c>
      <c r="E54" s="19" t="e">
        <f t="shared" si="2"/>
        <v>#N/A</v>
      </c>
      <c r="F54" s="4">
        <f t="shared" si="7"/>
        <v>9</v>
      </c>
      <c r="G54" s="4">
        <v>25</v>
      </c>
      <c r="H54" s="4">
        <f t="shared" si="6"/>
        <v>9.25</v>
      </c>
      <c r="I54" s="4"/>
      <c r="J54" s="4"/>
      <c r="K54" s="4"/>
      <c r="L54" s="4"/>
      <c r="M54" s="4"/>
      <c r="N54" s="4"/>
      <c r="O54" s="4"/>
      <c r="P54" s="4"/>
      <c r="Q54" s="4"/>
      <c r="R54" s="4" t="e">
        <f t="shared" si="4"/>
        <v>#N/A</v>
      </c>
      <c r="T54" s="16">
        <v>762</v>
      </c>
      <c r="U54" s="19" t="s">
        <v>199</v>
      </c>
      <c r="V54" s="19" t="s">
        <v>74</v>
      </c>
      <c r="W54" s="19" t="s">
        <v>26</v>
      </c>
      <c r="X54" s="79">
        <f t="shared" si="5"/>
        <v>762</v>
      </c>
    </row>
    <row r="55" spans="1:24" hidden="1" x14ac:dyDescent="0.2">
      <c r="A55" s="2">
        <v>47</v>
      </c>
      <c r="B55" s="15"/>
      <c r="C55" s="19" t="e">
        <f t="shared" ref="C55:C78" si="11">VLOOKUP($B55,$T:$W,2,0)</f>
        <v>#N/A</v>
      </c>
      <c r="D55" s="2" t="e">
        <f t="shared" ref="D55:D78" si="12">VLOOKUP($B55,$T:$W,3,0)</f>
        <v>#N/A</v>
      </c>
      <c r="E55" s="19" t="e">
        <f t="shared" ref="E55:E78" si="13">VLOOKUP($B55,$T:$W,4,0)</f>
        <v>#N/A</v>
      </c>
      <c r="F55" s="4">
        <f t="shared" si="7"/>
        <v>9</v>
      </c>
      <c r="G55" s="4">
        <v>25</v>
      </c>
      <c r="H55" s="4">
        <f t="shared" si="6"/>
        <v>9.25</v>
      </c>
      <c r="I55" s="4"/>
      <c r="J55" s="4"/>
      <c r="K55" s="4"/>
      <c r="L55" s="4"/>
      <c r="M55" s="4"/>
      <c r="N55" s="4"/>
      <c r="O55" s="4"/>
      <c r="P55" s="4"/>
      <c r="Q55" s="4"/>
      <c r="R55" s="4" t="e">
        <f t="shared" si="4"/>
        <v>#N/A</v>
      </c>
      <c r="T55" s="15">
        <v>703</v>
      </c>
      <c r="U55" s="19" t="s">
        <v>123</v>
      </c>
      <c r="V55" s="2">
        <v>1</v>
      </c>
      <c r="W55" s="19" t="s">
        <v>124</v>
      </c>
      <c r="X55" s="79">
        <f t="shared" si="5"/>
        <v>703</v>
      </c>
    </row>
    <row r="56" spans="1:24" hidden="1" x14ac:dyDescent="0.2">
      <c r="A56" s="20">
        <v>48</v>
      </c>
      <c r="B56" s="15"/>
      <c r="C56" s="19" t="e">
        <f t="shared" si="11"/>
        <v>#N/A</v>
      </c>
      <c r="D56" s="2" t="e">
        <f t="shared" si="12"/>
        <v>#N/A</v>
      </c>
      <c r="E56" s="19" t="e">
        <f t="shared" si="13"/>
        <v>#N/A</v>
      </c>
      <c r="F56" s="4">
        <f t="shared" si="7"/>
        <v>9</v>
      </c>
      <c r="G56" s="4">
        <v>25</v>
      </c>
      <c r="H56" s="4">
        <f t="shared" si="6"/>
        <v>9.25</v>
      </c>
      <c r="I56" s="4"/>
      <c r="J56" s="4"/>
      <c r="K56" s="4"/>
      <c r="L56" s="4"/>
      <c r="M56" s="4"/>
      <c r="N56" s="4"/>
      <c r="O56" s="4"/>
      <c r="P56" s="4"/>
      <c r="Q56" s="4"/>
      <c r="R56" s="4" t="e">
        <f t="shared" si="4"/>
        <v>#N/A</v>
      </c>
    </row>
    <row r="57" spans="1:24" hidden="1" x14ac:dyDescent="0.2">
      <c r="A57" s="2">
        <v>49</v>
      </c>
      <c r="B57" s="15"/>
      <c r="C57" s="19" t="e">
        <f t="shared" si="11"/>
        <v>#N/A</v>
      </c>
      <c r="D57" s="2" t="e">
        <f t="shared" si="12"/>
        <v>#N/A</v>
      </c>
      <c r="E57" s="19" t="e">
        <f t="shared" si="13"/>
        <v>#N/A</v>
      </c>
      <c r="F57" s="4">
        <f t="shared" si="7"/>
        <v>9</v>
      </c>
      <c r="G57" s="4">
        <v>25</v>
      </c>
      <c r="H57" s="4">
        <f t="shared" si="6"/>
        <v>9.25</v>
      </c>
      <c r="I57" s="4"/>
      <c r="J57" s="4"/>
      <c r="K57" s="4"/>
      <c r="L57" s="4"/>
      <c r="M57" s="4"/>
      <c r="N57" s="4"/>
      <c r="O57" s="4"/>
      <c r="P57" s="4"/>
      <c r="Q57" s="4"/>
      <c r="R57" s="4" t="e">
        <f t="shared" si="4"/>
        <v>#N/A</v>
      </c>
    </row>
    <row r="58" spans="1:24" hidden="1" x14ac:dyDescent="0.2">
      <c r="A58" s="2">
        <v>50</v>
      </c>
      <c r="B58" s="15"/>
      <c r="C58" s="19" t="e">
        <f t="shared" si="11"/>
        <v>#N/A</v>
      </c>
      <c r="D58" s="2" t="e">
        <f t="shared" si="12"/>
        <v>#N/A</v>
      </c>
      <c r="E58" s="19" t="e">
        <f t="shared" si="13"/>
        <v>#N/A</v>
      </c>
      <c r="F58" s="4">
        <f t="shared" si="7"/>
        <v>9</v>
      </c>
      <c r="G58" s="4">
        <v>25</v>
      </c>
      <c r="H58" s="4">
        <f t="shared" si="6"/>
        <v>9.25</v>
      </c>
      <c r="I58" s="4"/>
      <c r="J58" s="4"/>
      <c r="K58" s="4"/>
      <c r="L58" s="4"/>
      <c r="M58" s="4"/>
      <c r="N58" s="4"/>
      <c r="O58" s="4"/>
      <c r="P58" s="4"/>
      <c r="Q58" s="4"/>
      <c r="R58" s="4" t="e">
        <f t="shared" si="4"/>
        <v>#N/A</v>
      </c>
    </row>
    <row r="59" spans="1:24" hidden="1" x14ac:dyDescent="0.2">
      <c r="A59" s="20">
        <v>51</v>
      </c>
      <c r="B59" s="15"/>
      <c r="C59" s="19" t="e">
        <f t="shared" si="11"/>
        <v>#N/A</v>
      </c>
      <c r="D59" s="2" t="e">
        <f t="shared" si="12"/>
        <v>#N/A</v>
      </c>
      <c r="E59" s="19" t="e">
        <f t="shared" si="13"/>
        <v>#N/A</v>
      </c>
      <c r="F59" s="4">
        <f t="shared" si="7"/>
        <v>9</v>
      </c>
      <c r="G59" s="4">
        <v>25</v>
      </c>
      <c r="H59" s="4">
        <f t="shared" si="6"/>
        <v>9.25</v>
      </c>
      <c r="I59" s="4"/>
      <c r="J59" s="4"/>
      <c r="K59" s="4"/>
      <c r="L59" s="4"/>
      <c r="M59" s="4"/>
      <c r="N59" s="4"/>
      <c r="O59" s="4"/>
      <c r="P59" s="4"/>
      <c r="Q59" s="4"/>
      <c r="R59" s="4" t="e">
        <f t="shared" si="4"/>
        <v>#N/A</v>
      </c>
    </row>
    <row r="60" spans="1:24" hidden="1" x14ac:dyDescent="0.2">
      <c r="A60" s="2">
        <v>52</v>
      </c>
      <c r="B60" s="15"/>
      <c r="C60" s="19" t="e">
        <f t="shared" si="11"/>
        <v>#N/A</v>
      </c>
      <c r="D60" s="2" t="e">
        <f t="shared" si="12"/>
        <v>#N/A</v>
      </c>
      <c r="E60" s="19" t="e">
        <f t="shared" si="13"/>
        <v>#N/A</v>
      </c>
      <c r="F60" s="4">
        <f t="shared" si="7"/>
        <v>9</v>
      </c>
      <c r="G60" s="4">
        <v>25</v>
      </c>
      <c r="H60" s="4">
        <f t="shared" si="6"/>
        <v>9.25</v>
      </c>
      <c r="I60" s="4"/>
      <c r="J60" s="4"/>
      <c r="K60" s="4"/>
      <c r="L60" s="4"/>
      <c r="M60" s="4"/>
      <c r="N60" s="4"/>
      <c r="O60" s="4"/>
      <c r="P60" s="4"/>
      <c r="Q60" s="4"/>
      <c r="R60" s="4" t="e">
        <f t="shared" si="4"/>
        <v>#N/A</v>
      </c>
    </row>
    <row r="61" spans="1:24" hidden="1" x14ac:dyDescent="0.2">
      <c r="A61" s="2">
        <v>53</v>
      </c>
      <c r="B61" s="15"/>
      <c r="C61" s="19" t="e">
        <f t="shared" si="11"/>
        <v>#N/A</v>
      </c>
      <c r="D61" s="2" t="e">
        <f t="shared" si="12"/>
        <v>#N/A</v>
      </c>
      <c r="E61" s="19" t="e">
        <f t="shared" si="13"/>
        <v>#N/A</v>
      </c>
      <c r="F61" s="4">
        <f t="shared" si="7"/>
        <v>9</v>
      </c>
      <c r="G61" s="4">
        <v>25</v>
      </c>
      <c r="H61" s="4">
        <f t="shared" si="6"/>
        <v>9.25</v>
      </c>
      <c r="I61" s="4"/>
      <c r="J61" s="4"/>
      <c r="K61" s="4"/>
      <c r="L61" s="4"/>
      <c r="M61" s="4"/>
      <c r="N61" s="4"/>
      <c r="O61" s="4"/>
      <c r="P61" s="4"/>
      <c r="Q61" s="4"/>
      <c r="R61" s="4" t="e">
        <f t="shared" si="4"/>
        <v>#N/A</v>
      </c>
    </row>
    <row r="62" spans="1:24" hidden="1" x14ac:dyDescent="0.2">
      <c r="A62" s="20">
        <v>54</v>
      </c>
      <c r="B62" s="15"/>
      <c r="C62" s="19" t="e">
        <f t="shared" si="11"/>
        <v>#N/A</v>
      </c>
      <c r="D62" s="2" t="e">
        <f t="shared" si="12"/>
        <v>#N/A</v>
      </c>
      <c r="E62" s="19" t="e">
        <f t="shared" si="13"/>
        <v>#N/A</v>
      </c>
      <c r="F62" s="4">
        <f t="shared" si="7"/>
        <v>9</v>
      </c>
      <c r="G62" s="4">
        <v>25</v>
      </c>
      <c r="H62" s="4">
        <f t="shared" si="6"/>
        <v>9.25</v>
      </c>
      <c r="I62" s="4"/>
      <c r="J62" s="4"/>
      <c r="K62" s="4"/>
      <c r="L62" s="4"/>
      <c r="M62" s="4"/>
      <c r="N62" s="4"/>
      <c r="O62" s="4"/>
      <c r="P62" s="4"/>
      <c r="Q62" s="4"/>
      <c r="R62" s="4" t="e">
        <f t="shared" si="4"/>
        <v>#N/A</v>
      </c>
    </row>
    <row r="63" spans="1:24" hidden="1" x14ac:dyDescent="0.2">
      <c r="A63" s="2">
        <v>55</v>
      </c>
      <c r="B63" s="15"/>
      <c r="C63" s="19" t="e">
        <f t="shared" si="11"/>
        <v>#N/A</v>
      </c>
      <c r="D63" s="2" t="e">
        <f t="shared" si="12"/>
        <v>#N/A</v>
      </c>
      <c r="E63" s="19" t="e">
        <f t="shared" si="13"/>
        <v>#N/A</v>
      </c>
      <c r="F63" s="4">
        <f t="shared" si="7"/>
        <v>9</v>
      </c>
      <c r="G63" s="4">
        <v>25</v>
      </c>
      <c r="H63" s="4">
        <f t="shared" si="6"/>
        <v>9.25</v>
      </c>
      <c r="I63" s="4"/>
      <c r="J63" s="4"/>
      <c r="K63" s="4"/>
      <c r="L63" s="4"/>
      <c r="M63" s="4"/>
      <c r="N63" s="4"/>
      <c r="O63" s="4"/>
      <c r="P63" s="4"/>
      <c r="Q63" s="4"/>
      <c r="R63" s="4" t="e">
        <f t="shared" si="4"/>
        <v>#N/A</v>
      </c>
    </row>
    <row r="64" spans="1:24" hidden="1" x14ac:dyDescent="0.2">
      <c r="A64" s="2">
        <v>56</v>
      </c>
      <c r="B64" s="15"/>
      <c r="C64" s="19" t="e">
        <f t="shared" si="11"/>
        <v>#N/A</v>
      </c>
      <c r="D64" s="2" t="e">
        <f t="shared" si="12"/>
        <v>#N/A</v>
      </c>
      <c r="E64" s="19" t="e">
        <f t="shared" si="13"/>
        <v>#N/A</v>
      </c>
      <c r="F64" s="4">
        <f t="shared" si="7"/>
        <v>9</v>
      </c>
      <c r="G64" s="4">
        <v>25</v>
      </c>
      <c r="H64" s="4">
        <f t="shared" si="6"/>
        <v>9.25</v>
      </c>
      <c r="I64" s="4"/>
      <c r="J64" s="4"/>
      <c r="K64" s="4"/>
      <c r="L64" s="4"/>
      <c r="M64" s="4"/>
      <c r="N64" s="4"/>
      <c r="O64" s="4"/>
      <c r="P64" s="4"/>
      <c r="Q64" s="4"/>
      <c r="R64" s="4" t="e">
        <f t="shared" si="4"/>
        <v>#N/A</v>
      </c>
    </row>
    <row r="65" spans="1:18" hidden="1" x14ac:dyDescent="0.2">
      <c r="A65" s="20">
        <v>57</v>
      </c>
      <c r="B65" s="15"/>
      <c r="C65" s="19" t="e">
        <f t="shared" si="11"/>
        <v>#N/A</v>
      </c>
      <c r="D65" s="2" t="e">
        <f t="shared" si="12"/>
        <v>#N/A</v>
      </c>
      <c r="E65" s="19" t="e">
        <f t="shared" si="13"/>
        <v>#N/A</v>
      </c>
      <c r="F65" s="4">
        <f t="shared" si="7"/>
        <v>9</v>
      </c>
      <c r="G65" s="4">
        <v>25</v>
      </c>
      <c r="H65" s="4">
        <f t="shared" si="6"/>
        <v>9.25</v>
      </c>
      <c r="I65" s="4"/>
      <c r="J65" s="4"/>
      <c r="K65" s="4"/>
      <c r="L65" s="4"/>
      <c r="M65" s="4"/>
      <c r="N65" s="4"/>
      <c r="O65" s="4"/>
      <c r="P65" s="4"/>
      <c r="Q65" s="4"/>
      <c r="R65" s="4" t="e">
        <f t="shared" si="4"/>
        <v>#N/A</v>
      </c>
    </row>
    <row r="66" spans="1:18" hidden="1" x14ac:dyDescent="0.2">
      <c r="A66" s="2">
        <v>58</v>
      </c>
      <c r="B66" s="15"/>
      <c r="C66" s="19" t="e">
        <f t="shared" si="11"/>
        <v>#N/A</v>
      </c>
      <c r="D66" s="2" t="e">
        <f t="shared" si="12"/>
        <v>#N/A</v>
      </c>
      <c r="E66" s="19" t="e">
        <f t="shared" si="13"/>
        <v>#N/A</v>
      </c>
      <c r="F66" s="4">
        <f t="shared" si="7"/>
        <v>9</v>
      </c>
      <c r="G66" s="4">
        <v>25</v>
      </c>
      <c r="H66" s="4">
        <f t="shared" si="6"/>
        <v>9.25</v>
      </c>
      <c r="I66" s="4"/>
      <c r="J66" s="4"/>
      <c r="K66" s="4"/>
      <c r="L66" s="4"/>
      <c r="M66" s="4"/>
      <c r="N66" s="4"/>
      <c r="O66" s="4"/>
      <c r="P66" s="4"/>
      <c r="Q66" s="4"/>
      <c r="R66" s="4" t="e">
        <f t="shared" si="4"/>
        <v>#N/A</v>
      </c>
    </row>
    <row r="67" spans="1:18" hidden="1" x14ac:dyDescent="0.2">
      <c r="A67" s="2">
        <v>59</v>
      </c>
      <c r="B67" s="15"/>
      <c r="C67" s="19" t="e">
        <f t="shared" si="11"/>
        <v>#N/A</v>
      </c>
      <c r="D67" s="2" t="e">
        <f t="shared" si="12"/>
        <v>#N/A</v>
      </c>
      <c r="E67" s="19" t="e">
        <f t="shared" si="13"/>
        <v>#N/A</v>
      </c>
      <c r="F67" s="4">
        <f t="shared" si="7"/>
        <v>9</v>
      </c>
      <c r="G67" s="4">
        <v>25</v>
      </c>
      <c r="H67" s="4">
        <f t="shared" si="6"/>
        <v>9.25</v>
      </c>
      <c r="I67" s="4"/>
      <c r="J67" s="4"/>
      <c r="K67" s="4"/>
      <c r="L67" s="4"/>
      <c r="M67" s="4"/>
      <c r="N67" s="4"/>
      <c r="O67" s="4"/>
      <c r="P67" s="4"/>
      <c r="Q67" s="4"/>
      <c r="R67" s="4" t="e">
        <f t="shared" si="4"/>
        <v>#N/A</v>
      </c>
    </row>
    <row r="68" spans="1:18" hidden="1" x14ac:dyDescent="0.2">
      <c r="A68" s="20">
        <v>60</v>
      </c>
      <c r="B68" s="15"/>
      <c r="C68" s="19" t="e">
        <f t="shared" si="11"/>
        <v>#N/A</v>
      </c>
      <c r="D68" s="2" t="e">
        <f t="shared" si="12"/>
        <v>#N/A</v>
      </c>
      <c r="E68" s="19" t="e">
        <f t="shared" si="13"/>
        <v>#N/A</v>
      </c>
      <c r="F68" s="4">
        <f t="shared" si="7"/>
        <v>9</v>
      </c>
      <c r="G68" s="4">
        <v>25</v>
      </c>
      <c r="H68" s="4">
        <f t="shared" si="6"/>
        <v>9.25</v>
      </c>
      <c r="I68" s="4"/>
      <c r="J68" s="4"/>
      <c r="K68" s="4"/>
      <c r="L68" s="4"/>
      <c r="M68" s="4"/>
      <c r="N68" s="4"/>
      <c r="O68" s="4"/>
      <c r="P68" s="4"/>
      <c r="Q68" s="4"/>
      <c r="R68" s="4" t="e">
        <f t="shared" si="4"/>
        <v>#N/A</v>
      </c>
    </row>
    <row r="69" spans="1:18" hidden="1" x14ac:dyDescent="0.2">
      <c r="A69" s="2">
        <v>61</v>
      </c>
      <c r="B69" s="15"/>
      <c r="C69" s="19" t="e">
        <f t="shared" si="11"/>
        <v>#N/A</v>
      </c>
      <c r="D69" s="2" t="e">
        <f t="shared" si="12"/>
        <v>#N/A</v>
      </c>
      <c r="E69" s="19" t="e">
        <f t="shared" si="13"/>
        <v>#N/A</v>
      </c>
      <c r="F69" s="4">
        <f t="shared" si="7"/>
        <v>9</v>
      </c>
      <c r="G69" s="4">
        <v>25</v>
      </c>
      <c r="H69" s="4">
        <f t="shared" si="6"/>
        <v>9.25</v>
      </c>
      <c r="I69" s="4"/>
      <c r="J69" s="4"/>
      <c r="K69" s="4"/>
      <c r="L69" s="4"/>
      <c r="M69" s="4"/>
      <c r="N69" s="4"/>
      <c r="O69" s="4"/>
      <c r="P69" s="4"/>
      <c r="Q69" s="4"/>
      <c r="R69" s="4" t="e">
        <f t="shared" si="4"/>
        <v>#N/A</v>
      </c>
    </row>
    <row r="70" spans="1:18" hidden="1" x14ac:dyDescent="0.2">
      <c r="A70" s="2">
        <v>62</v>
      </c>
      <c r="B70" s="15"/>
      <c r="C70" s="19" t="e">
        <f t="shared" si="11"/>
        <v>#N/A</v>
      </c>
      <c r="D70" s="2" t="e">
        <f t="shared" si="12"/>
        <v>#N/A</v>
      </c>
      <c r="E70" s="19" t="e">
        <f t="shared" si="13"/>
        <v>#N/A</v>
      </c>
      <c r="F70" s="4">
        <f t="shared" si="7"/>
        <v>9</v>
      </c>
      <c r="G70" s="4">
        <v>25</v>
      </c>
      <c r="H70" s="4">
        <f t="shared" si="6"/>
        <v>9.25</v>
      </c>
      <c r="I70" s="4"/>
      <c r="J70" s="4"/>
      <c r="K70" s="4"/>
      <c r="L70" s="4"/>
      <c r="M70" s="4"/>
      <c r="N70" s="4"/>
      <c r="O70" s="4"/>
      <c r="P70" s="4"/>
      <c r="Q70" s="4"/>
      <c r="R70" s="4" t="e">
        <f t="shared" si="4"/>
        <v>#N/A</v>
      </c>
    </row>
    <row r="71" spans="1:18" hidden="1" x14ac:dyDescent="0.2">
      <c r="A71" s="20">
        <v>63</v>
      </c>
      <c r="B71" s="15"/>
      <c r="C71" s="19" t="e">
        <f t="shared" si="11"/>
        <v>#N/A</v>
      </c>
      <c r="D71" s="2" t="e">
        <f t="shared" si="12"/>
        <v>#N/A</v>
      </c>
      <c r="E71" s="19" t="e">
        <f t="shared" si="13"/>
        <v>#N/A</v>
      </c>
      <c r="F71" s="4">
        <f t="shared" si="7"/>
        <v>9</v>
      </c>
      <c r="G71" s="4">
        <v>25</v>
      </c>
      <c r="H71" s="4">
        <f t="shared" si="6"/>
        <v>9.25</v>
      </c>
      <c r="I71" s="4"/>
      <c r="J71" s="4"/>
      <c r="K71" s="4"/>
      <c r="L71" s="4"/>
      <c r="M71" s="4"/>
      <c r="N71" s="4"/>
      <c r="O71" s="4"/>
      <c r="P71" s="4"/>
      <c r="Q71" s="4"/>
      <c r="R71" s="4" t="e">
        <f t="shared" si="4"/>
        <v>#N/A</v>
      </c>
    </row>
    <row r="72" spans="1:18" hidden="1" x14ac:dyDescent="0.2">
      <c r="A72" s="2">
        <v>64</v>
      </c>
      <c r="B72" s="15"/>
      <c r="C72" s="19" t="e">
        <f t="shared" si="11"/>
        <v>#N/A</v>
      </c>
      <c r="D72" s="2" t="e">
        <f t="shared" si="12"/>
        <v>#N/A</v>
      </c>
      <c r="E72" s="19" t="e">
        <f t="shared" si="13"/>
        <v>#N/A</v>
      </c>
      <c r="F72" s="4">
        <f t="shared" si="7"/>
        <v>9</v>
      </c>
      <c r="G72" s="4">
        <v>25</v>
      </c>
      <c r="H72" s="4">
        <f t="shared" si="6"/>
        <v>9.25</v>
      </c>
      <c r="I72" s="4"/>
      <c r="J72" s="4"/>
      <c r="K72" s="4"/>
      <c r="L72" s="4"/>
      <c r="M72" s="4"/>
      <c r="N72" s="4"/>
      <c r="O72" s="4"/>
      <c r="P72" s="4"/>
      <c r="Q72" s="4"/>
      <c r="R72" s="4" t="e">
        <f t="shared" si="4"/>
        <v>#N/A</v>
      </c>
    </row>
    <row r="73" spans="1:18" hidden="1" x14ac:dyDescent="0.2">
      <c r="A73" s="2">
        <v>65</v>
      </c>
      <c r="B73" s="15"/>
      <c r="C73" s="19" t="e">
        <f t="shared" si="11"/>
        <v>#N/A</v>
      </c>
      <c r="D73" s="2" t="e">
        <f t="shared" si="12"/>
        <v>#N/A</v>
      </c>
      <c r="E73" s="19" t="e">
        <f t="shared" si="13"/>
        <v>#N/A</v>
      </c>
      <c r="F73" s="4">
        <f t="shared" si="7"/>
        <v>9</v>
      </c>
      <c r="G73" s="4">
        <v>25</v>
      </c>
      <c r="H73" s="4">
        <f t="shared" si="6"/>
        <v>9.25</v>
      </c>
      <c r="I73" s="4"/>
      <c r="J73" s="4"/>
      <c r="K73" s="4"/>
      <c r="L73" s="4"/>
      <c r="M73" s="4"/>
      <c r="N73" s="4"/>
      <c r="O73" s="4"/>
      <c r="P73" s="4"/>
      <c r="Q73" s="4"/>
      <c r="R73" s="4" t="e">
        <f t="shared" ref="R73:R78" si="14">IF(SUM(I73:Q73)&lt;&gt;0,"",E73)</f>
        <v>#N/A</v>
      </c>
    </row>
    <row r="74" spans="1:18" hidden="1" x14ac:dyDescent="0.2">
      <c r="A74" s="20">
        <v>66</v>
      </c>
      <c r="B74" s="15"/>
      <c r="C74" s="19" t="e">
        <f t="shared" si="11"/>
        <v>#N/A</v>
      </c>
      <c r="D74" s="2" t="e">
        <f t="shared" si="12"/>
        <v>#N/A</v>
      </c>
      <c r="E74" s="19" t="e">
        <f t="shared" si="13"/>
        <v>#N/A</v>
      </c>
      <c r="F74" s="4">
        <f t="shared" si="7"/>
        <v>9</v>
      </c>
      <c r="G74" s="4">
        <v>25</v>
      </c>
      <c r="H74" s="4">
        <f>+F74+G74/100</f>
        <v>9.25</v>
      </c>
      <c r="I74" s="4"/>
      <c r="J74" s="4"/>
      <c r="K74" s="4"/>
      <c r="L74" s="4"/>
      <c r="M74" s="4"/>
      <c r="N74" s="4"/>
      <c r="O74" s="4"/>
      <c r="P74" s="4"/>
      <c r="Q74" s="4"/>
      <c r="R74" s="4" t="e">
        <f t="shared" si="14"/>
        <v>#N/A</v>
      </c>
    </row>
    <row r="75" spans="1:18" hidden="1" x14ac:dyDescent="0.2">
      <c r="A75" s="2">
        <v>67</v>
      </c>
      <c r="B75" s="15"/>
      <c r="C75" s="19" t="e">
        <f t="shared" si="11"/>
        <v>#N/A</v>
      </c>
      <c r="D75" s="2" t="e">
        <f t="shared" si="12"/>
        <v>#N/A</v>
      </c>
      <c r="E75" s="19" t="e">
        <f t="shared" si="13"/>
        <v>#N/A</v>
      </c>
      <c r="F75" s="4">
        <f>+F74</f>
        <v>9</v>
      </c>
      <c r="G75" s="4">
        <v>25</v>
      </c>
      <c r="H75" s="4">
        <f>+F75+G75/100</f>
        <v>9.25</v>
      </c>
      <c r="I75" s="4"/>
      <c r="J75" s="4"/>
      <c r="K75" s="4"/>
      <c r="L75" s="4"/>
      <c r="M75" s="4"/>
      <c r="N75" s="4"/>
      <c r="O75" s="4"/>
      <c r="P75" s="4"/>
      <c r="Q75" s="4"/>
      <c r="R75" s="4" t="e">
        <f t="shared" si="14"/>
        <v>#N/A</v>
      </c>
    </row>
    <row r="76" spans="1:18" hidden="1" x14ac:dyDescent="0.2">
      <c r="A76" s="2">
        <v>68</v>
      </c>
      <c r="B76" s="15"/>
      <c r="C76" s="19" t="e">
        <f t="shared" si="11"/>
        <v>#N/A</v>
      </c>
      <c r="D76" s="2" t="e">
        <f t="shared" si="12"/>
        <v>#N/A</v>
      </c>
      <c r="E76" s="19" t="e">
        <f t="shared" si="13"/>
        <v>#N/A</v>
      </c>
      <c r="F76" s="4">
        <f>+F75</f>
        <v>9</v>
      </c>
      <c r="G76" s="4">
        <v>25</v>
      </c>
      <c r="H76" s="4">
        <f>+F76+G76/100</f>
        <v>9.25</v>
      </c>
      <c r="I76" s="4"/>
      <c r="J76" s="4"/>
      <c r="K76" s="4"/>
      <c r="L76" s="4"/>
      <c r="M76" s="4"/>
      <c r="N76" s="4"/>
      <c r="O76" s="4"/>
      <c r="P76" s="4"/>
      <c r="Q76" s="4"/>
      <c r="R76" s="4" t="e">
        <f t="shared" si="14"/>
        <v>#N/A</v>
      </c>
    </row>
    <row r="77" spans="1:18" hidden="1" x14ac:dyDescent="0.2">
      <c r="A77" s="20">
        <v>69</v>
      </c>
      <c r="B77" s="15"/>
      <c r="C77" s="19" t="e">
        <f t="shared" si="11"/>
        <v>#N/A</v>
      </c>
      <c r="D77" s="2" t="e">
        <f t="shared" si="12"/>
        <v>#N/A</v>
      </c>
      <c r="E77" s="19" t="e">
        <f t="shared" si="13"/>
        <v>#N/A</v>
      </c>
      <c r="F77" s="4">
        <f>+F76</f>
        <v>9</v>
      </c>
      <c r="G77" s="4">
        <v>25</v>
      </c>
      <c r="H77" s="4">
        <f>+F77+G77/100</f>
        <v>9.25</v>
      </c>
      <c r="I77" s="4"/>
      <c r="J77" s="4"/>
      <c r="K77" s="4"/>
      <c r="L77" s="4"/>
      <c r="M77" s="4"/>
      <c r="N77" s="4"/>
      <c r="O77" s="4"/>
      <c r="P77" s="4"/>
      <c r="Q77" s="4"/>
      <c r="R77" s="4" t="e">
        <f t="shared" si="14"/>
        <v>#N/A</v>
      </c>
    </row>
    <row r="78" spans="1:18" hidden="1" x14ac:dyDescent="0.2">
      <c r="A78" s="2">
        <v>70</v>
      </c>
      <c r="B78" s="15"/>
      <c r="C78" s="19" t="e">
        <f t="shared" si="11"/>
        <v>#N/A</v>
      </c>
      <c r="D78" s="2" t="e">
        <f t="shared" si="12"/>
        <v>#N/A</v>
      </c>
      <c r="E78" s="19" t="e">
        <f t="shared" si="13"/>
        <v>#N/A</v>
      </c>
      <c r="F78" s="4">
        <f>+F77</f>
        <v>9</v>
      </c>
      <c r="G78" s="4">
        <v>25</v>
      </c>
      <c r="H78" s="4">
        <f>+F78+G78/100</f>
        <v>9.25</v>
      </c>
      <c r="I78" s="4"/>
      <c r="J78" s="4"/>
      <c r="K78" s="4"/>
      <c r="L78" s="4"/>
      <c r="M78" s="4"/>
      <c r="N78" s="4"/>
      <c r="O78" s="4"/>
      <c r="P78" s="4"/>
      <c r="Q78" s="4"/>
      <c r="R78" s="4" t="e">
        <f t="shared" si="14"/>
        <v>#N/A</v>
      </c>
    </row>
    <row r="79" spans="1:18" x14ac:dyDescent="0.2">
      <c r="A79" s="2"/>
      <c r="B79" s="4"/>
      <c r="C79" s="19"/>
      <c r="D79" s="2"/>
      <c r="E79" s="1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outlineLevel="1" x14ac:dyDescent="0.2">
      <c r="A80" s="7" t="s">
        <v>128</v>
      </c>
      <c r="C80" s="12"/>
      <c r="D80" s="12"/>
      <c r="H80" s="82" t="s">
        <v>129</v>
      </c>
      <c r="I80" s="83" t="str">
        <f t="shared" ref="I80:Q80" si="15">IF(I84=MIN($I$84:$Q$84),1,(IF(SMALL($I$84:$Q$84,2)&lt;MIN($I$91:$Q$91),IF(I84=SMALL($I$84:$Q$84,2),2,""),"")))</f>
        <v/>
      </c>
      <c r="J80" s="83">
        <f t="shared" si="15"/>
        <v>1</v>
      </c>
      <c r="K80" s="83">
        <f t="shared" si="15"/>
        <v>2</v>
      </c>
      <c r="L80" s="83" t="str">
        <f t="shared" si="15"/>
        <v/>
      </c>
      <c r="M80" s="83" t="str">
        <f t="shared" si="15"/>
        <v/>
      </c>
      <c r="N80" s="83" t="str">
        <f t="shared" si="15"/>
        <v/>
      </c>
      <c r="O80" s="83" t="str">
        <f t="shared" si="15"/>
        <v/>
      </c>
      <c r="P80" s="83" t="str">
        <f t="shared" si="15"/>
        <v/>
      </c>
      <c r="Q80" s="83" t="str">
        <f t="shared" si="15"/>
        <v/>
      </c>
    </row>
    <row r="81" spans="1:17" ht="15.75" outlineLevel="1" x14ac:dyDescent="0.25">
      <c r="C81" s="8" t="s">
        <v>130</v>
      </c>
      <c r="D81" s="8"/>
      <c r="F81" s="1"/>
      <c r="H81" s="82" t="s">
        <v>131</v>
      </c>
      <c r="I81">
        <f t="shared" ref="I81:Q81" si="16">MIN(I$9:I$78)</f>
        <v>13</v>
      </c>
      <c r="J81">
        <f t="shared" si="16"/>
        <v>3</v>
      </c>
      <c r="K81">
        <f t="shared" si="16"/>
        <v>6</v>
      </c>
      <c r="L81">
        <f t="shared" si="16"/>
        <v>8</v>
      </c>
      <c r="M81">
        <f t="shared" si="16"/>
        <v>0</v>
      </c>
      <c r="N81">
        <f t="shared" si="16"/>
        <v>0</v>
      </c>
      <c r="O81">
        <f t="shared" si="16"/>
        <v>0</v>
      </c>
      <c r="P81">
        <f t="shared" si="16"/>
        <v>0</v>
      </c>
      <c r="Q81">
        <f t="shared" si="16"/>
        <v>0</v>
      </c>
    </row>
    <row r="82" spans="1:17" ht="15.75" outlineLevel="1" x14ac:dyDescent="0.25">
      <c r="A82" s="8"/>
      <c r="B82" s="8"/>
      <c r="C82" s="1"/>
      <c r="D82" s="1"/>
      <c r="I82">
        <f t="shared" ref="I82:Q82" si="17">SMALL(I$9:I$78,2)</f>
        <v>14</v>
      </c>
      <c r="J82">
        <f t="shared" si="17"/>
        <v>4</v>
      </c>
      <c r="K82">
        <f t="shared" si="17"/>
        <v>9</v>
      </c>
      <c r="L82">
        <f t="shared" si="17"/>
        <v>44</v>
      </c>
      <c r="M82" t="e">
        <f t="shared" si="17"/>
        <v>#NUM!</v>
      </c>
      <c r="N82" t="e">
        <f t="shared" si="17"/>
        <v>#NUM!</v>
      </c>
      <c r="O82" t="e">
        <f t="shared" si="17"/>
        <v>#NUM!</v>
      </c>
      <c r="P82" t="e">
        <f t="shared" si="17"/>
        <v>#NUM!</v>
      </c>
      <c r="Q82" t="e">
        <f t="shared" si="17"/>
        <v>#NUM!</v>
      </c>
    </row>
    <row r="83" spans="1:17" outlineLevel="1" x14ac:dyDescent="0.2">
      <c r="A83" s="1"/>
      <c r="B83" s="1"/>
      <c r="C83" s="7"/>
      <c r="D83" s="7"/>
      <c r="I83">
        <f t="shared" ref="I83:Q83" si="18">SMALL(I$9:I$78,3)</f>
        <v>15</v>
      </c>
      <c r="J83">
        <f t="shared" si="18"/>
        <v>7</v>
      </c>
      <c r="K83">
        <f t="shared" si="18"/>
        <v>16</v>
      </c>
      <c r="L83" t="e">
        <f t="shared" si="18"/>
        <v>#NUM!</v>
      </c>
      <c r="M83" t="e">
        <f t="shared" si="18"/>
        <v>#NUM!</v>
      </c>
      <c r="N83" t="e">
        <f t="shared" si="18"/>
        <v>#NUM!</v>
      </c>
      <c r="O83" t="e">
        <f t="shared" si="18"/>
        <v>#NUM!</v>
      </c>
      <c r="P83" t="e">
        <f t="shared" si="18"/>
        <v>#NUM!</v>
      </c>
      <c r="Q83" t="e">
        <f t="shared" si="18"/>
        <v>#NUM!</v>
      </c>
    </row>
    <row r="84" spans="1:17" outlineLevel="1" x14ac:dyDescent="0.2">
      <c r="H84" s="1" t="s">
        <v>132</v>
      </c>
      <c r="I84" s="11">
        <f>IFERROR(SUM(I81:I83),"")</f>
        <v>42</v>
      </c>
      <c r="J84" s="11">
        <f t="shared" ref="J84:Q84" si="19">IFERROR(SUM(J81:J83),"")</f>
        <v>14</v>
      </c>
      <c r="K84" s="11">
        <f t="shared" si="19"/>
        <v>31</v>
      </c>
      <c r="L84" s="11" t="str">
        <f t="shared" si="19"/>
        <v/>
      </c>
      <c r="M84" s="11" t="str">
        <f t="shared" si="19"/>
        <v/>
      </c>
      <c r="N84" s="11" t="str">
        <f>IFERROR(SUM(N81:N83),"")</f>
        <v/>
      </c>
      <c r="O84" s="11" t="str">
        <f>IFERROR(SUM(O81:O83),"")</f>
        <v/>
      </c>
      <c r="P84" s="11" t="str">
        <f t="shared" si="19"/>
        <v/>
      </c>
      <c r="Q84" s="11" t="str">
        <f t="shared" si="19"/>
        <v/>
      </c>
    </row>
    <row r="85" spans="1:17" ht="38.25" hidden="1" outlineLevel="1" x14ac:dyDescent="0.2">
      <c r="H85" s="1"/>
      <c r="I85" s="25" t="str">
        <f t="shared" ref="I85:Q85" si="20">+I8</f>
        <v>Orchard Primary</v>
      </c>
      <c r="J85" s="38" t="str">
        <f t="shared" si="20"/>
        <v>St Peter's Market Bosworth</v>
      </c>
      <c r="K85" s="33" t="str">
        <f t="shared" si="20"/>
        <v>St Barts</v>
      </c>
      <c r="L85" s="67" t="str">
        <f t="shared" si="20"/>
        <v>Mercenfeld</v>
      </c>
      <c r="M85" s="46">
        <f t="shared" si="20"/>
        <v>0</v>
      </c>
      <c r="N85" s="42">
        <f t="shared" si="20"/>
        <v>0</v>
      </c>
      <c r="O85" s="42">
        <f t="shared" si="20"/>
        <v>0</v>
      </c>
      <c r="P85" s="42">
        <f t="shared" si="20"/>
        <v>0</v>
      </c>
      <c r="Q85" s="42">
        <f t="shared" si="20"/>
        <v>0</v>
      </c>
    </row>
    <row r="86" spans="1:17" hidden="1" outlineLevel="1" x14ac:dyDescent="0.2"/>
    <row r="87" spans="1:17" hidden="1" outlineLevel="1" x14ac:dyDescent="0.2">
      <c r="H87" s="82" t="s">
        <v>129</v>
      </c>
      <c r="I87" s="84" t="str">
        <f t="shared" ref="I87:Q87" si="21">IF(SMALL($I$84:$Q$84,2)&gt;MIN($I$91:$Q$91),IF(I91=MIN($I$91:$Q$91),2,""),"")</f>
        <v/>
      </c>
      <c r="J87" s="84" t="str">
        <f t="shared" si="21"/>
        <v/>
      </c>
      <c r="K87" s="84" t="str">
        <f t="shared" si="21"/>
        <v/>
      </c>
      <c r="L87" s="84" t="str">
        <f t="shared" si="21"/>
        <v/>
      </c>
      <c r="M87" s="84" t="str">
        <f t="shared" si="21"/>
        <v/>
      </c>
      <c r="N87" s="84" t="str">
        <f t="shared" si="21"/>
        <v/>
      </c>
      <c r="O87" s="84" t="str">
        <f t="shared" si="21"/>
        <v/>
      </c>
      <c r="P87" s="84" t="str">
        <f t="shared" si="21"/>
        <v/>
      </c>
      <c r="Q87" s="84" t="str">
        <f t="shared" si="21"/>
        <v/>
      </c>
    </row>
    <row r="88" spans="1:17" ht="15.75" hidden="1" outlineLevel="1" x14ac:dyDescent="0.25">
      <c r="C88" s="8" t="s">
        <v>133</v>
      </c>
      <c r="D88" s="8"/>
      <c r="F88" s="1"/>
      <c r="H88" s="82" t="s">
        <v>134</v>
      </c>
      <c r="I88">
        <f t="shared" ref="I88:Q88" si="22">SMALL(I$9:I$78,4)</f>
        <v>43</v>
      </c>
      <c r="J88">
        <f t="shared" si="22"/>
        <v>11</v>
      </c>
      <c r="K88">
        <f t="shared" si="22"/>
        <v>26</v>
      </c>
      <c r="L88" t="e">
        <f t="shared" si="22"/>
        <v>#NUM!</v>
      </c>
      <c r="M88" t="e">
        <f t="shared" si="22"/>
        <v>#NUM!</v>
      </c>
      <c r="N88" t="e">
        <f t="shared" si="22"/>
        <v>#NUM!</v>
      </c>
      <c r="O88" t="e">
        <f t="shared" si="22"/>
        <v>#NUM!</v>
      </c>
      <c r="P88" t="e">
        <f t="shared" si="22"/>
        <v>#NUM!</v>
      </c>
      <c r="Q88" t="e">
        <f t="shared" si="22"/>
        <v>#NUM!</v>
      </c>
    </row>
    <row r="89" spans="1:17" ht="15.75" hidden="1" outlineLevel="1" x14ac:dyDescent="0.25">
      <c r="A89" s="8"/>
      <c r="B89" s="6"/>
      <c r="C89" s="1"/>
      <c r="D89" s="1"/>
      <c r="H89" s="1"/>
      <c r="I89" t="e">
        <f t="shared" ref="I89:Q89" si="23">SMALL(I$9:I$78,5)</f>
        <v>#NUM!</v>
      </c>
      <c r="J89">
        <f t="shared" si="23"/>
        <v>19</v>
      </c>
      <c r="K89">
        <f t="shared" si="23"/>
        <v>27</v>
      </c>
      <c r="L89" t="e">
        <f t="shared" si="23"/>
        <v>#NUM!</v>
      </c>
      <c r="M89" t="e">
        <f t="shared" si="23"/>
        <v>#NUM!</v>
      </c>
      <c r="N89" t="e">
        <f t="shared" si="23"/>
        <v>#NUM!</v>
      </c>
      <c r="O89" t="e">
        <f t="shared" si="23"/>
        <v>#NUM!</v>
      </c>
      <c r="P89" t="e">
        <f t="shared" si="23"/>
        <v>#NUM!</v>
      </c>
      <c r="Q89" t="e">
        <f t="shared" si="23"/>
        <v>#NUM!</v>
      </c>
    </row>
    <row r="90" spans="1:17" hidden="1" outlineLevel="1" x14ac:dyDescent="0.2">
      <c r="H90" s="1"/>
      <c r="I90" t="e">
        <f t="shared" ref="I90:Q90" si="24">SMALL(I$9:I$78,6)</f>
        <v>#NUM!</v>
      </c>
      <c r="J90">
        <f t="shared" si="24"/>
        <v>20</v>
      </c>
      <c r="K90">
        <f t="shared" si="24"/>
        <v>29</v>
      </c>
      <c r="L90" t="e">
        <f t="shared" si="24"/>
        <v>#NUM!</v>
      </c>
      <c r="M90" t="e">
        <f t="shared" si="24"/>
        <v>#NUM!</v>
      </c>
      <c r="N90" t="e">
        <f t="shared" si="24"/>
        <v>#NUM!</v>
      </c>
      <c r="O90" t="e">
        <f t="shared" si="24"/>
        <v>#NUM!</v>
      </c>
      <c r="P90" t="e">
        <f t="shared" si="24"/>
        <v>#NUM!</v>
      </c>
      <c r="Q90" t="e">
        <f t="shared" si="24"/>
        <v>#NUM!</v>
      </c>
    </row>
    <row r="91" spans="1:17" hidden="1" outlineLevel="1" x14ac:dyDescent="0.2">
      <c r="C91" s="7"/>
      <c r="D91" s="7"/>
      <c r="H91" s="1" t="s">
        <v>135</v>
      </c>
      <c r="I91" s="11">
        <f>IFERROR(SUM(I88:I90),1000)</f>
        <v>1000</v>
      </c>
      <c r="J91" s="11">
        <f>IFERROR(SUM(J88:J90),1000)</f>
        <v>50</v>
      </c>
      <c r="K91" s="11">
        <f t="shared" ref="K91:Q91" si="25">IFERROR(SUM(K88:K90),1000)</f>
        <v>82</v>
      </c>
      <c r="L91" s="11">
        <f t="shared" si="25"/>
        <v>1000</v>
      </c>
      <c r="M91" s="11">
        <f t="shared" si="25"/>
        <v>1000</v>
      </c>
      <c r="N91" s="11">
        <f>IFERROR(SUM(N88:N90),1000)</f>
        <v>1000</v>
      </c>
      <c r="O91" s="11">
        <f>IFERROR(SUM(O88:O90),1000)</f>
        <v>1000</v>
      </c>
      <c r="P91" s="11">
        <f t="shared" si="25"/>
        <v>1000</v>
      </c>
      <c r="Q91" s="11">
        <f t="shared" si="25"/>
        <v>1000</v>
      </c>
    </row>
    <row r="92" spans="1:17" hidden="1" outlineLevel="1" x14ac:dyDescent="0.2"/>
    <row r="93" spans="1:17" hidden="1" outlineLevel="1" x14ac:dyDescent="0.2"/>
    <row r="94" spans="1:17" hidden="1" outlineLevel="1" x14ac:dyDescent="0.2"/>
    <row r="95" spans="1:17" ht="28.5" customHeight="1" collapsed="1" x14ac:dyDescent="0.2"/>
    <row r="96" spans="1:17" x14ac:dyDescent="0.2">
      <c r="A96" s="89"/>
      <c r="B96" s="90"/>
      <c r="C96" s="90"/>
      <c r="D96" s="90"/>
      <c r="E96" s="90"/>
      <c r="F96" s="90"/>
      <c r="G96" s="90"/>
      <c r="H96" s="91"/>
    </row>
    <row r="97" spans="1:8" ht="18" x14ac:dyDescent="0.25">
      <c r="A97" s="92"/>
      <c r="B97" s="93" t="s">
        <v>0</v>
      </c>
      <c r="C97" s="88"/>
      <c r="D97" s="88"/>
      <c r="E97" s="93"/>
      <c r="F97" s="88"/>
      <c r="G97" s="88"/>
      <c r="H97" s="94"/>
    </row>
    <row r="98" spans="1:8" ht="18" x14ac:dyDescent="0.25">
      <c r="A98" s="92"/>
      <c r="B98" s="93"/>
      <c r="C98" s="88"/>
      <c r="D98" s="88"/>
      <c r="E98" s="93"/>
      <c r="F98" s="88"/>
      <c r="G98" s="88"/>
      <c r="H98" s="94"/>
    </row>
    <row r="99" spans="1:8" ht="18" x14ac:dyDescent="0.25">
      <c r="A99" s="92"/>
      <c r="B99" s="93" t="s">
        <v>136</v>
      </c>
      <c r="C99" s="88"/>
      <c r="D99" s="88"/>
      <c r="E99" s="93"/>
      <c r="F99" s="88"/>
      <c r="G99" s="88"/>
      <c r="H99" s="94"/>
    </row>
    <row r="100" spans="1:8" x14ac:dyDescent="0.2">
      <c r="A100" s="92"/>
      <c r="B100" s="88"/>
      <c r="C100" s="88"/>
      <c r="D100" s="88"/>
      <c r="E100" s="88"/>
      <c r="F100" s="88"/>
      <c r="G100" s="88"/>
      <c r="H100" s="94"/>
    </row>
    <row r="101" spans="1:8" ht="20.100000000000001" customHeight="1" x14ac:dyDescent="0.25">
      <c r="A101" s="92"/>
      <c r="B101" s="93" t="str">
        <f>+A6</f>
        <v>Race 3 - Year 1 and 2 Girls</v>
      </c>
      <c r="C101" s="88"/>
      <c r="D101" s="88"/>
      <c r="E101" s="88"/>
      <c r="F101" s="88"/>
      <c r="G101" s="88"/>
      <c r="H101" s="94"/>
    </row>
    <row r="102" spans="1:8" x14ac:dyDescent="0.2">
      <c r="A102" s="92"/>
      <c r="B102" s="88"/>
      <c r="C102" s="88"/>
      <c r="D102" s="88"/>
      <c r="E102" s="88"/>
      <c r="F102" s="88"/>
      <c r="G102" s="88"/>
      <c r="H102" s="94"/>
    </row>
    <row r="103" spans="1:8" ht="15.75" x14ac:dyDescent="0.25">
      <c r="A103" s="92"/>
      <c r="B103" s="105" t="s">
        <v>137</v>
      </c>
      <c r="C103" s="96"/>
      <c r="D103" s="88"/>
      <c r="E103" s="88"/>
      <c r="F103" s="88"/>
      <c r="G103" s="88"/>
      <c r="H103" s="94"/>
    </row>
    <row r="104" spans="1:8" ht="20.100000000000001" customHeight="1" x14ac:dyDescent="0.2">
      <c r="A104" s="92"/>
      <c r="B104" s="98" t="s">
        <v>138</v>
      </c>
      <c r="C104" s="106" t="s">
        <v>14</v>
      </c>
      <c r="D104" s="106"/>
      <c r="E104" s="98" t="s">
        <v>15</v>
      </c>
      <c r="F104" s="98"/>
      <c r="G104" s="88"/>
      <c r="H104" s="107" t="s">
        <v>139</v>
      </c>
    </row>
    <row r="105" spans="1:8" x14ac:dyDescent="0.2">
      <c r="A105" s="92"/>
      <c r="B105" s="88">
        <v>1</v>
      </c>
      <c r="C105" s="97">
        <f>+B9</f>
        <v>348</v>
      </c>
      <c r="D105" s="88"/>
      <c r="E105" s="108" t="str">
        <f>+C9</f>
        <v>Katie Hoult</v>
      </c>
      <c r="F105" s="88"/>
      <c r="G105" s="88"/>
      <c r="H105" s="94" t="str">
        <f>+E9</f>
        <v>Hugglescote</v>
      </c>
    </row>
    <row r="106" spans="1:8" x14ac:dyDescent="0.2">
      <c r="A106" s="92"/>
      <c r="B106" s="88">
        <v>2</v>
      </c>
      <c r="C106" s="97">
        <f>+B10</f>
        <v>556</v>
      </c>
      <c r="D106" s="88"/>
      <c r="E106" s="108" t="str">
        <f>+C10</f>
        <v>Charlotte Pollard</v>
      </c>
      <c r="F106" s="88"/>
      <c r="G106" s="88"/>
      <c r="H106" s="94" t="str">
        <f>+E10</f>
        <v>Leicester Grammar Junior</v>
      </c>
    </row>
    <row r="107" spans="1:8" x14ac:dyDescent="0.2">
      <c r="A107" s="92"/>
      <c r="B107" s="88">
        <v>3</v>
      </c>
      <c r="C107" s="97">
        <f>+B11</f>
        <v>617</v>
      </c>
      <c r="D107" s="88"/>
      <c r="E107" s="108" t="str">
        <f>+C11</f>
        <v>Eadie May Walters</v>
      </c>
      <c r="F107" s="88"/>
      <c r="G107" s="88"/>
      <c r="H107" s="94" t="str">
        <f>+E11</f>
        <v>St Peter's Market Bosworth</v>
      </c>
    </row>
    <row r="108" spans="1:8" x14ac:dyDescent="0.2">
      <c r="A108" s="92"/>
      <c r="B108" s="88"/>
      <c r="C108" s="88"/>
      <c r="D108" s="88"/>
      <c r="E108" s="88"/>
      <c r="F108" s="88"/>
      <c r="G108" s="88"/>
      <c r="H108" s="94"/>
    </row>
    <row r="109" spans="1:8" x14ac:dyDescent="0.2">
      <c r="A109" s="92"/>
      <c r="B109" s="88"/>
      <c r="C109" s="88"/>
      <c r="D109" s="88"/>
      <c r="E109" s="88"/>
      <c r="F109" s="88"/>
      <c r="G109" s="88"/>
      <c r="H109" s="94"/>
    </row>
    <row r="110" spans="1:8" ht="15.75" x14ac:dyDescent="0.25">
      <c r="A110" s="92"/>
      <c r="B110" s="105" t="s">
        <v>140</v>
      </c>
      <c r="C110" s="96"/>
      <c r="D110" s="88"/>
      <c r="E110" s="9"/>
      <c r="F110" s="88"/>
      <c r="G110" s="88"/>
      <c r="H110" s="94"/>
    </row>
    <row r="111" spans="1:8" ht="15.75" x14ac:dyDescent="0.25">
      <c r="A111" s="92"/>
      <c r="B111" s="88"/>
      <c r="C111" s="95" t="s">
        <v>141</v>
      </c>
      <c r="D111" s="95"/>
      <c r="E111" s="86" t="str">
        <f>HLOOKUP(1,$I$80:$Q$85,6,0)</f>
        <v>St Peter's Market Bosworth</v>
      </c>
      <c r="F111" s="88"/>
      <c r="G111" s="88"/>
      <c r="H111" s="94"/>
    </row>
    <row r="112" spans="1:8" x14ac:dyDescent="0.2">
      <c r="A112" s="92"/>
      <c r="B112" s="98" t="s">
        <v>138</v>
      </c>
      <c r="C112" s="106" t="s">
        <v>14</v>
      </c>
      <c r="D112" s="88"/>
      <c r="E112" s="98" t="s">
        <v>15</v>
      </c>
      <c r="F112" s="88"/>
      <c r="G112" s="88"/>
      <c r="H112" s="94"/>
    </row>
    <row r="113" spans="1:8" x14ac:dyDescent="0.2">
      <c r="A113" s="92"/>
      <c r="B113" s="88">
        <f>HLOOKUP(1,$I$80:$Q$85,2,0)</f>
        <v>3</v>
      </c>
      <c r="C113" s="97">
        <f>VLOOKUP($B113,$A$8:$C$78,2,0)</f>
        <v>617</v>
      </c>
      <c r="D113" s="88"/>
      <c r="E113" s="108" t="str">
        <f>VLOOKUP($B113,$A$8:$C$78,3,0)</f>
        <v>Eadie May Walters</v>
      </c>
      <c r="F113" s="88"/>
      <c r="G113" s="88"/>
      <c r="H113" s="94"/>
    </row>
    <row r="114" spans="1:8" x14ac:dyDescent="0.2">
      <c r="A114" s="92"/>
      <c r="B114" s="88">
        <f>HLOOKUP(1,$I$80:$Q$85,3,0)</f>
        <v>4</v>
      </c>
      <c r="C114" s="97">
        <f>VLOOKUP($B114,$A$8:$C$78,2,0)</f>
        <v>759</v>
      </c>
      <c r="D114" s="88"/>
      <c r="E114" s="108" t="str">
        <f>VLOOKUP($B114,$A$8:$C$75,3,0)</f>
        <v>Maria Pointon</v>
      </c>
      <c r="F114" s="88"/>
      <c r="G114" s="88"/>
      <c r="H114" s="94"/>
    </row>
    <row r="115" spans="1:8" x14ac:dyDescent="0.2">
      <c r="A115" s="92"/>
      <c r="B115" s="88">
        <f>HLOOKUP(1,$I$80:$Q$85,4,0)</f>
        <v>7</v>
      </c>
      <c r="C115" s="97">
        <f>VLOOKUP($B115,$A$8:$C$78,2,0)</f>
        <v>601</v>
      </c>
      <c r="D115" s="88"/>
      <c r="E115" s="108" t="str">
        <f>VLOOKUP($B115,$A$8:$C$75,3,0)</f>
        <v>Lily Riley-Flinders</v>
      </c>
      <c r="F115" s="88"/>
      <c r="G115" s="88"/>
      <c r="H115" s="94"/>
    </row>
    <row r="116" spans="1:8" ht="13.5" thickBot="1" x14ac:dyDescent="0.25">
      <c r="A116" s="99" t="s">
        <v>142</v>
      </c>
      <c r="B116" s="87">
        <f>SUM(B113:B115)</f>
        <v>14</v>
      </c>
      <c r="C116" s="88"/>
      <c r="D116" s="88"/>
      <c r="E116" s="88"/>
      <c r="F116" s="88"/>
      <c r="G116" s="88"/>
      <c r="H116" s="94"/>
    </row>
    <row r="117" spans="1:8" ht="13.5" thickTop="1" x14ac:dyDescent="0.2">
      <c r="A117" s="92"/>
      <c r="B117" s="88"/>
      <c r="C117" s="88"/>
      <c r="D117" s="88"/>
      <c r="E117" s="88"/>
      <c r="F117" s="88"/>
      <c r="G117" s="88"/>
      <c r="H117" s="94"/>
    </row>
    <row r="118" spans="1:8" x14ac:dyDescent="0.2">
      <c r="A118" s="92"/>
      <c r="B118" s="88"/>
      <c r="C118" s="88"/>
      <c r="D118" s="88"/>
      <c r="E118" s="88"/>
      <c r="F118" s="88"/>
      <c r="G118" s="88"/>
      <c r="H118" s="94"/>
    </row>
    <row r="119" spans="1:8" ht="15.75" x14ac:dyDescent="0.25">
      <c r="A119" s="92"/>
      <c r="B119" s="105" t="s">
        <v>143</v>
      </c>
      <c r="C119" s="96"/>
      <c r="D119" s="88"/>
      <c r="E119" s="9"/>
      <c r="F119" s="88"/>
      <c r="G119" s="88"/>
      <c r="H119" s="94"/>
    </row>
    <row r="120" spans="1:8" ht="15.75" x14ac:dyDescent="0.25">
      <c r="A120" s="92"/>
      <c r="B120" s="88"/>
      <c r="C120" s="95" t="s">
        <v>144</v>
      </c>
      <c r="D120" s="95"/>
      <c r="E120" s="86" t="str">
        <f>HLOOKUP(2,$I$80:$Q$85,6,0)</f>
        <v>St Barts</v>
      </c>
      <c r="F120" s="88"/>
      <c r="G120" s="88"/>
      <c r="H120" s="94"/>
    </row>
    <row r="121" spans="1:8" x14ac:dyDescent="0.2">
      <c r="A121" s="92"/>
      <c r="B121" s="98" t="s">
        <v>138</v>
      </c>
      <c r="C121" s="106" t="s">
        <v>14</v>
      </c>
      <c r="D121" s="88"/>
      <c r="E121" s="98" t="s">
        <v>15</v>
      </c>
      <c r="F121" s="88"/>
      <c r="G121" s="88"/>
      <c r="H121" s="94"/>
    </row>
    <row r="122" spans="1:8" x14ac:dyDescent="0.2">
      <c r="A122" s="92"/>
      <c r="B122" s="88">
        <f>HLOOKUP(2,$I$80:$Q$85,2,0)</f>
        <v>6</v>
      </c>
      <c r="C122" s="97">
        <f>VLOOKUP($B122,$A$8:$C$75,2,0)</f>
        <v>700</v>
      </c>
      <c r="D122" s="88"/>
      <c r="E122" s="108" t="str">
        <f>VLOOKUP($B122,$A$8:$C$75,3,0)</f>
        <v>Frida Hornidge</v>
      </c>
      <c r="F122" s="88"/>
      <c r="G122" s="88"/>
      <c r="H122" s="94"/>
    </row>
    <row r="123" spans="1:8" x14ac:dyDescent="0.2">
      <c r="A123" s="92"/>
      <c r="B123" s="88">
        <f>HLOOKUP(2,$I$80:$Q$85,3,0)</f>
        <v>9</v>
      </c>
      <c r="C123" s="97">
        <f>VLOOKUP($B123,$A$8:$C$75,2,0)</f>
        <v>486</v>
      </c>
      <c r="D123" s="88"/>
      <c r="E123" s="108" t="str">
        <f>VLOOKUP($B123,$A$8:$C$75,3,0)</f>
        <v>Lauren Potter</v>
      </c>
      <c r="F123" s="88"/>
      <c r="G123" s="88"/>
      <c r="H123" s="94"/>
    </row>
    <row r="124" spans="1:8" x14ac:dyDescent="0.2">
      <c r="A124" s="92"/>
      <c r="B124" s="88">
        <f>HLOOKUP(2,$I$80:$Q$85,4,0)</f>
        <v>16</v>
      </c>
      <c r="C124" s="97">
        <f>VLOOKUP($B124,$A$8:$C$75,2,0)</f>
        <v>671</v>
      </c>
      <c r="D124" s="88"/>
      <c r="E124" s="108" t="str">
        <f>VLOOKUP($B124,$A$8:$C$75,3,0)</f>
        <v>Lina Price</v>
      </c>
      <c r="F124" s="88"/>
      <c r="G124" s="88"/>
      <c r="H124" s="94"/>
    </row>
    <row r="125" spans="1:8" ht="13.5" thickBot="1" x14ac:dyDescent="0.25">
      <c r="A125" s="99" t="s">
        <v>142</v>
      </c>
      <c r="B125" s="87">
        <f>SUM(B122:B124)</f>
        <v>31</v>
      </c>
      <c r="C125" s="88"/>
      <c r="D125" s="88"/>
      <c r="E125" s="88"/>
      <c r="F125" s="88"/>
      <c r="G125" s="88"/>
      <c r="H125" s="94"/>
    </row>
    <row r="126" spans="1:8" ht="13.5" thickTop="1" x14ac:dyDescent="0.2">
      <c r="A126" s="100"/>
      <c r="B126" s="101"/>
      <c r="C126" s="102"/>
      <c r="D126" s="101"/>
      <c r="E126" s="103"/>
      <c r="F126" s="101"/>
      <c r="G126" s="101"/>
      <c r="H126" s="104"/>
    </row>
  </sheetData>
  <pageMargins left="0.27559055118110237" right="0.47244094488188981" top="0.43307086614173229" bottom="0.47244094488188981" header="0.39370078740157483" footer="0.51181102362204722"/>
  <pageSetup paperSize="9" scale="87" fitToHeight="0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132"/>
  <sheetViews>
    <sheetView zoomScale="90" zoomScaleNormal="90" workbookViewId="0">
      <pane xSplit="8" ySplit="8" topLeftCell="I88" activePane="bottomRight" state="frozen"/>
      <selection activeCell="G44" sqref="G44"/>
      <selection pane="topRight" activeCell="G44" sqref="G44"/>
      <selection pane="bottomLeft" activeCell="G44" sqref="G44"/>
      <selection pane="bottomRight" activeCell="K102" sqref="K102"/>
    </sheetView>
  </sheetViews>
  <sheetFormatPr defaultRowHeight="12.75" outlineLevelRow="1" outlineLevelCol="1" x14ac:dyDescent="0.2"/>
  <cols>
    <col min="1" max="1" width="7.42578125" customWidth="1"/>
    <col min="2" max="2" width="7.7109375" customWidth="1"/>
    <col min="3" max="3" width="27" bestFit="1" customWidth="1"/>
    <col min="4" max="4" width="12" bestFit="1" customWidth="1"/>
    <col min="5" max="5" width="28.85546875" customWidth="1"/>
    <col min="6" max="7" width="9.140625" hidden="1" customWidth="1" outlineLevel="1"/>
    <col min="8" max="8" width="19.140625" bestFit="1" customWidth="1" collapsed="1"/>
    <col min="9" max="10" width="9.140625" customWidth="1" outlineLevel="1"/>
    <col min="11" max="11" width="10.7109375" customWidth="1" outlineLevel="1"/>
    <col min="12" max="12" width="12.5703125" customWidth="1" outlineLevel="1"/>
    <col min="13" max="13" width="10.42578125" customWidth="1" outlineLevel="1"/>
    <col min="14" max="16" width="10.140625" customWidth="1" outlineLevel="1"/>
    <col min="17" max="17" width="10.140625" hidden="1" customWidth="1" outlineLevel="1"/>
    <col min="18" max="18" width="24.7109375" hidden="1" customWidth="1" outlineLevel="1"/>
    <col min="19" max="20" width="0" hidden="1" customWidth="1"/>
    <col min="21" max="21" width="22.5703125" hidden="1" customWidth="1"/>
    <col min="22" max="22" width="0" hidden="1" customWidth="1"/>
    <col min="23" max="23" width="26.85546875" hidden="1" customWidth="1"/>
    <col min="24" max="24" width="0" hidden="1" customWidth="1"/>
  </cols>
  <sheetData>
    <row r="2" spans="1:24" ht="18" x14ac:dyDescent="0.25">
      <c r="A2" s="3" t="s">
        <v>0</v>
      </c>
      <c r="C2" s="3"/>
      <c r="D2" s="3"/>
      <c r="E2" s="3"/>
    </row>
    <row r="3" spans="1:24" ht="18" x14ac:dyDescent="0.25">
      <c r="A3" s="3"/>
      <c r="C3" s="3"/>
      <c r="D3" s="3"/>
      <c r="E3" s="3"/>
    </row>
    <row r="4" spans="1:24" ht="18" x14ac:dyDescent="0.25">
      <c r="A4" s="3" t="s">
        <v>58</v>
      </c>
      <c r="C4" s="3"/>
      <c r="D4" s="3"/>
      <c r="E4" t="s">
        <v>7</v>
      </c>
      <c r="H4" s="18" t="s">
        <v>200</v>
      </c>
    </row>
    <row r="6" spans="1:24" ht="18" x14ac:dyDescent="0.25">
      <c r="A6" s="3" t="s">
        <v>201</v>
      </c>
      <c r="E6" t="s">
        <v>202</v>
      </c>
      <c r="F6" t="s">
        <v>11</v>
      </c>
      <c r="G6" t="s">
        <v>11</v>
      </c>
      <c r="H6" s="12" t="s">
        <v>11</v>
      </c>
      <c r="I6" s="4"/>
      <c r="J6" s="4"/>
      <c r="L6" s="4"/>
    </row>
    <row r="7" spans="1:24" x14ac:dyDescent="0.2">
      <c r="A7" s="27"/>
      <c r="B7" s="80"/>
      <c r="C7" s="27"/>
      <c r="D7" s="24"/>
      <c r="E7" s="24"/>
      <c r="F7" s="77"/>
      <c r="G7" s="77"/>
      <c r="H7" s="24"/>
      <c r="T7" s="27" t="s">
        <v>203</v>
      </c>
      <c r="U7" s="27"/>
      <c r="V7" s="26" t="s">
        <v>62</v>
      </c>
      <c r="W7" s="24"/>
    </row>
    <row r="8" spans="1:24" ht="38.25" x14ac:dyDescent="0.2">
      <c r="A8" s="29" t="s">
        <v>13</v>
      </c>
      <c r="B8" s="81" t="s">
        <v>14</v>
      </c>
      <c r="C8" s="26" t="s">
        <v>15</v>
      </c>
      <c r="D8" s="28" t="s">
        <v>16</v>
      </c>
      <c r="E8" s="26" t="s">
        <v>17</v>
      </c>
      <c r="F8" s="47" t="s">
        <v>3</v>
      </c>
      <c r="G8" s="47" t="s">
        <v>4</v>
      </c>
      <c r="H8" s="31" t="s">
        <v>5</v>
      </c>
      <c r="I8" s="121" t="s">
        <v>30</v>
      </c>
      <c r="J8" s="37" t="s">
        <v>64</v>
      </c>
      <c r="K8" s="42" t="s">
        <v>204</v>
      </c>
      <c r="L8" s="64" t="s">
        <v>45</v>
      </c>
      <c r="M8" s="33" t="s">
        <v>65</v>
      </c>
      <c r="N8" s="23" t="s">
        <v>124</v>
      </c>
      <c r="O8" s="25" t="s">
        <v>205</v>
      </c>
      <c r="P8" s="68" t="s">
        <v>66</v>
      </c>
      <c r="Q8" s="22"/>
      <c r="R8" s="78" t="s">
        <v>69</v>
      </c>
      <c r="T8" s="30" t="s">
        <v>14</v>
      </c>
      <c r="U8" s="26" t="s">
        <v>15</v>
      </c>
      <c r="V8" s="28" t="s">
        <v>16</v>
      </c>
      <c r="W8" s="26" t="s">
        <v>17</v>
      </c>
      <c r="X8" s="79" t="s">
        <v>70</v>
      </c>
    </row>
    <row r="9" spans="1:24" x14ac:dyDescent="0.2">
      <c r="A9" s="20">
        <v>1</v>
      </c>
      <c r="B9" s="21">
        <v>493</v>
      </c>
      <c r="C9" s="19" t="str">
        <f t="shared" ref="C9:C40" si="0">VLOOKUP($B9,$T:$W,2,0)</f>
        <v>Joe Matthews</v>
      </c>
      <c r="D9" s="2">
        <f t="shared" ref="D9:D40" si="1">VLOOKUP($B9,$T:$W,3,0)</f>
        <v>4</v>
      </c>
      <c r="E9" s="19" t="str">
        <f t="shared" ref="E9:E40" si="2">VLOOKUP($B9,$T:$W,4,0)</f>
        <v>Elizabeth Woodville</v>
      </c>
      <c r="F9" s="4">
        <v>6</v>
      </c>
      <c r="G9" s="4">
        <v>1</v>
      </c>
      <c r="H9" s="17">
        <f>+F9+G9/100</f>
        <v>6.01</v>
      </c>
      <c r="I9" s="4" t="str">
        <f t="shared" ref="I9:Q18" si="3">IF($E9=I$8,+$A9,"")</f>
        <v/>
      </c>
      <c r="J9" s="4" t="str">
        <f t="shared" si="3"/>
        <v/>
      </c>
      <c r="K9" s="4">
        <f t="shared" si="3"/>
        <v>1</v>
      </c>
      <c r="L9" s="4" t="str">
        <f t="shared" si="3"/>
        <v/>
      </c>
      <c r="M9" s="4" t="str">
        <f t="shared" si="3"/>
        <v/>
      </c>
      <c r="N9" s="4" t="str">
        <f t="shared" si="3"/>
        <v/>
      </c>
      <c r="O9" s="4" t="str">
        <f t="shared" si="3"/>
        <v/>
      </c>
      <c r="P9" s="4" t="str">
        <f t="shared" si="3"/>
        <v/>
      </c>
      <c r="Q9" s="4" t="str">
        <f t="shared" si="3"/>
        <v/>
      </c>
      <c r="R9" s="4" t="str">
        <f t="shared" ref="R9:R72" si="4">IF(SUM(I9:Q9)&lt;&gt;0,"",E9)</f>
        <v/>
      </c>
      <c r="T9" s="21">
        <v>340</v>
      </c>
      <c r="U9" s="19" t="s">
        <v>206</v>
      </c>
      <c r="V9" s="20">
        <v>3</v>
      </c>
      <c r="W9" s="52" t="s">
        <v>30</v>
      </c>
      <c r="X9" s="79">
        <f t="shared" ref="X9:X40" si="5">VLOOKUP(T9,B:B,1,0)</f>
        <v>340</v>
      </c>
    </row>
    <row r="10" spans="1:24" x14ac:dyDescent="0.2">
      <c r="A10" s="2">
        <v>2</v>
      </c>
      <c r="B10" s="21">
        <v>752</v>
      </c>
      <c r="C10" s="19" t="str">
        <f t="shared" si="0"/>
        <v>Charlie Coleston-Shields</v>
      </c>
      <c r="D10" s="2">
        <f t="shared" si="1"/>
        <v>4</v>
      </c>
      <c r="E10" s="19" t="str">
        <f t="shared" si="2"/>
        <v>ENTRY ON DAY</v>
      </c>
      <c r="F10" s="4">
        <f>+F9</f>
        <v>6</v>
      </c>
      <c r="G10" s="4">
        <v>9</v>
      </c>
      <c r="H10" s="17">
        <f t="shared" ref="H10:H73" si="6">+F10+G10/100</f>
        <v>6.09</v>
      </c>
      <c r="I10" s="4" t="str">
        <f t="shared" si="3"/>
        <v/>
      </c>
      <c r="J10" s="4" t="str">
        <f t="shared" si="3"/>
        <v/>
      </c>
      <c r="K10" s="4" t="str">
        <f t="shared" si="3"/>
        <v/>
      </c>
      <c r="L10" s="4" t="str">
        <f t="shared" si="3"/>
        <v/>
      </c>
      <c r="M10" s="4" t="str">
        <f t="shared" si="3"/>
        <v/>
      </c>
      <c r="N10" s="4" t="str">
        <f t="shared" si="3"/>
        <v/>
      </c>
      <c r="O10" s="4" t="str">
        <f t="shared" si="3"/>
        <v/>
      </c>
      <c r="P10" s="4" t="str">
        <f t="shared" si="3"/>
        <v/>
      </c>
      <c r="Q10" s="4" t="str">
        <f t="shared" si="3"/>
        <v/>
      </c>
      <c r="R10" s="4" t="str">
        <f t="shared" si="4"/>
        <v>ENTRY ON DAY</v>
      </c>
      <c r="T10" s="21">
        <v>341</v>
      </c>
      <c r="U10" s="19" t="s">
        <v>207</v>
      </c>
      <c r="V10" s="20">
        <v>4</v>
      </c>
      <c r="W10" s="52" t="s">
        <v>30</v>
      </c>
      <c r="X10" s="79">
        <f t="shared" si="5"/>
        <v>341</v>
      </c>
    </row>
    <row r="11" spans="1:24" x14ac:dyDescent="0.2">
      <c r="A11" s="20">
        <v>3</v>
      </c>
      <c r="B11" s="21">
        <v>542</v>
      </c>
      <c r="C11" s="19" t="str">
        <f t="shared" si="0"/>
        <v>Daniel Godsell</v>
      </c>
      <c r="D11" s="2">
        <f t="shared" si="1"/>
        <v>4</v>
      </c>
      <c r="E11" s="19" t="str">
        <f t="shared" si="2"/>
        <v>Charnwood</v>
      </c>
      <c r="F11" s="4">
        <f t="shared" ref="F11:F74" si="7">+F10</f>
        <v>6</v>
      </c>
      <c r="G11" s="4">
        <v>10</v>
      </c>
      <c r="H11" s="17">
        <f t="shared" si="6"/>
        <v>6.1</v>
      </c>
      <c r="I11" s="4" t="str">
        <f t="shared" si="3"/>
        <v/>
      </c>
      <c r="J11" s="4" t="str">
        <f t="shared" si="3"/>
        <v/>
      </c>
      <c r="K11" s="4" t="str">
        <f t="shared" si="3"/>
        <v/>
      </c>
      <c r="L11" s="4" t="str">
        <f t="shared" si="3"/>
        <v/>
      </c>
      <c r="M11" s="4" t="str">
        <f t="shared" si="3"/>
        <v/>
      </c>
      <c r="N11" s="4" t="str">
        <f t="shared" si="3"/>
        <v/>
      </c>
      <c r="O11" s="4" t="str">
        <f t="shared" si="3"/>
        <v/>
      </c>
      <c r="P11" s="4" t="str">
        <f t="shared" si="3"/>
        <v/>
      </c>
      <c r="Q11" s="4" t="str">
        <f t="shared" si="3"/>
        <v/>
      </c>
      <c r="R11" s="4" t="str">
        <f t="shared" si="4"/>
        <v>Charnwood</v>
      </c>
      <c r="T11" s="21">
        <v>371</v>
      </c>
      <c r="U11" s="19" t="s">
        <v>208</v>
      </c>
      <c r="V11" s="20">
        <v>3</v>
      </c>
      <c r="W11" s="52" t="s">
        <v>30</v>
      </c>
      <c r="X11" s="79">
        <f t="shared" si="5"/>
        <v>371</v>
      </c>
    </row>
    <row r="12" spans="1:24" x14ac:dyDescent="0.2">
      <c r="A12" s="2">
        <v>4</v>
      </c>
      <c r="B12" s="21">
        <v>373</v>
      </c>
      <c r="C12" s="19" t="str">
        <f t="shared" si="0"/>
        <v>Harry Blewitt-Jenkins</v>
      </c>
      <c r="D12" s="2">
        <f t="shared" si="1"/>
        <v>4</v>
      </c>
      <c r="E12" s="19" t="str">
        <f t="shared" si="2"/>
        <v xml:space="preserve">Ivanhoe Robins </v>
      </c>
      <c r="F12" s="4">
        <f t="shared" si="7"/>
        <v>6</v>
      </c>
      <c r="G12" s="4">
        <v>12</v>
      </c>
      <c r="H12" s="17">
        <f t="shared" si="6"/>
        <v>6.12</v>
      </c>
      <c r="I12" s="4">
        <f t="shared" si="3"/>
        <v>4</v>
      </c>
      <c r="J12" s="4" t="str">
        <f t="shared" si="3"/>
        <v/>
      </c>
      <c r="K12" s="4" t="str">
        <f t="shared" si="3"/>
        <v/>
      </c>
      <c r="L12" s="4" t="str">
        <f t="shared" si="3"/>
        <v/>
      </c>
      <c r="M12" s="4" t="str">
        <f t="shared" si="3"/>
        <v/>
      </c>
      <c r="N12" s="4" t="str">
        <f t="shared" si="3"/>
        <v/>
      </c>
      <c r="O12" s="4" t="str">
        <f t="shared" si="3"/>
        <v/>
      </c>
      <c r="P12" s="4" t="str">
        <f t="shared" si="3"/>
        <v/>
      </c>
      <c r="Q12" s="4" t="str">
        <f t="shared" si="3"/>
        <v/>
      </c>
      <c r="R12" s="4" t="str">
        <f t="shared" si="4"/>
        <v/>
      </c>
      <c r="T12" s="21">
        <v>373</v>
      </c>
      <c r="U12" s="19" t="s">
        <v>209</v>
      </c>
      <c r="V12" s="20">
        <v>4</v>
      </c>
      <c r="W12" s="52" t="s">
        <v>30</v>
      </c>
      <c r="X12" s="79">
        <f t="shared" si="5"/>
        <v>373</v>
      </c>
    </row>
    <row r="13" spans="1:24" x14ac:dyDescent="0.2">
      <c r="A13" s="20">
        <v>5</v>
      </c>
      <c r="B13" s="21">
        <v>558</v>
      </c>
      <c r="C13" s="19" t="str">
        <f t="shared" si="0"/>
        <v>Macauley McGlinchey</v>
      </c>
      <c r="D13" s="2">
        <f t="shared" si="1"/>
        <v>3</v>
      </c>
      <c r="E13" s="19" t="str">
        <f t="shared" si="2"/>
        <v>Elizabeth Woodville</v>
      </c>
      <c r="F13" s="4">
        <f t="shared" si="7"/>
        <v>6</v>
      </c>
      <c r="G13" s="4">
        <v>13</v>
      </c>
      <c r="H13" s="17">
        <f t="shared" si="6"/>
        <v>6.13</v>
      </c>
      <c r="I13" s="4" t="str">
        <f t="shared" si="3"/>
        <v/>
      </c>
      <c r="J13" s="4" t="str">
        <f t="shared" si="3"/>
        <v/>
      </c>
      <c r="K13" s="4">
        <f t="shared" si="3"/>
        <v>5</v>
      </c>
      <c r="L13" s="4" t="str">
        <f t="shared" si="3"/>
        <v/>
      </c>
      <c r="M13" s="4" t="str">
        <f t="shared" si="3"/>
        <v/>
      </c>
      <c r="N13" s="4" t="str">
        <f t="shared" si="3"/>
        <v/>
      </c>
      <c r="O13" s="4" t="str">
        <f t="shared" si="3"/>
        <v/>
      </c>
      <c r="P13" s="4" t="str">
        <f t="shared" si="3"/>
        <v/>
      </c>
      <c r="Q13" s="4" t="str">
        <f t="shared" si="3"/>
        <v/>
      </c>
      <c r="R13" s="4" t="str">
        <f t="shared" si="4"/>
        <v/>
      </c>
      <c r="T13" s="21">
        <v>376</v>
      </c>
      <c r="U13" s="19" t="s">
        <v>210</v>
      </c>
      <c r="V13" s="20">
        <v>4</v>
      </c>
      <c r="W13" s="52" t="s">
        <v>30</v>
      </c>
      <c r="X13" s="79">
        <f t="shared" si="5"/>
        <v>376</v>
      </c>
    </row>
    <row r="14" spans="1:24" x14ac:dyDescent="0.2">
      <c r="A14" s="2">
        <v>6</v>
      </c>
      <c r="B14" s="21">
        <v>570</v>
      </c>
      <c r="C14" s="19" t="str">
        <f t="shared" si="0"/>
        <v>Milo Brotherton</v>
      </c>
      <c r="D14" s="2">
        <f t="shared" si="1"/>
        <v>3</v>
      </c>
      <c r="E14" s="19" t="str">
        <f t="shared" si="2"/>
        <v>Wreake &amp; Soar Valley</v>
      </c>
      <c r="F14" s="4">
        <f t="shared" si="7"/>
        <v>6</v>
      </c>
      <c r="G14" s="4">
        <v>16</v>
      </c>
      <c r="H14" s="17">
        <f t="shared" si="6"/>
        <v>6.16</v>
      </c>
      <c r="I14" s="4" t="str">
        <f t="shared" si="3"/>
        <v/>
      </c>
      <c r="J14" s="4" t="str">
        <f t="shared" si="3"/>
        <v/>
      </c>
      <c r="K14" s="4" t="str">
        <f t="shared" si="3"/>
        <v/>
      </c>
      <c r="L14" s="4" t="str">
        <f t="shared" si="3"/>
        <v/>
      </c>
      <c r="M14" s="4" t="str">
        <f t="shared" si="3"/>
        <v/>
      </c>
      <c r="N14" s="4" t="str">
        <f t="shared" si="3"/>
        <v/>
      </c>
      <c r="O14" s="4" t="str">
        <f t="shared" si="3"/>
        <v/>
      </c>
      <c r="P14" s="4" t="str">
        <f t="shared" si="3"/>
        <v/>
      </c>
      <c r="Q14" s="4" t="str">
        <f t="shared" si="3"/>
        <v/>
      </c>
      <c r="R14" s="4" t="str">
        <f t="shared" si="4"/>
        <v>Wreake &amp; Soar Valley</v>
      </c>
      <c r="T14" s="21">
        <v>378</v>
      </c>
      <c r="U14" s="19" t="s">
        <v>211</v>
      </c>
      <c r="V14" s="20">
        <v>3</v>
      </c>
      <c r="W14" s="52" t="s">
        <v>30</v>
      </c>
      <c r="X14" s="79">
        <f t="shared" si="5"/>
        <v>378</v>
      </c>
    </row>
    <row r="15" spans="1:24" x14ac:dyDescent="0.2">
      <c r="A15" s="20">
        <v>7</v>
      </c>
      <c r="B15" s="21">
        <v>429</v>
      </c>
      <c r="C15" s="19" t="str">
        <f t="shared" si="0"/>
        <v>Ewan Russell</v>
      </c>
      <c r="D15" s="2">
        <f t="shared" si="1"/>
        <v>5</v>
      </c>
      <c r="E15" s="19" t="str">
        <f t="shared" si="2"/>
        <v>Wreake &amp; Soar Valley</v>
      </c>
      <c r="F15" s="4">
        <f t="shared" si="7"/>
        <v>6</v>
      </c>
      <c r="G15" s="4">
        <v>16</v>
      </c>
      <c r="H15" s="17">
        <f t="shared" si="6"/>
        <v>6.16</v>
      </c>
      <c r="I15" s="4" t="str">
        <f t="shared" si="3"/>
        <v/>
      </c>
      <c r="J15" s="4" t="str">
        <f t="shared" si="3"/>
        <v/>
      </c>
      <c r="K15" s="4" t="str">
        <f t="shared" si="3"/>
        <v/>
      </c>
      <c r="L15" s="4" t="str">
        <f t="shared" si="3"/>
        <v/>
      </c>
      <c r="M15" s="4" t="str">
        <f t="shared" si="3"/>
        <v/>
      </c>
      <c r="N15" s="4" t="str">
        <f t="shared" si="3"/>
        <v/>
      </c>
      <c r="O15" s="4" t="str">
        <f t="shared" si="3"/>
        <v/>
      </c>
      <c r="P15" s="4" t="str">
        <f t="shared" si="3"/>
        <v/>
      </c>
      <c r="Q15" s="4" t="str">
        <f t="shared" si="3"/>
        <v/>
      </c>
      <c r="R15" s="4" t="str">
        <f t="shared" si="4"/>
        <v>Wreake &amp; Soar Valley</v>
      </c>
      <c r="T15" s="21">
        <v>397</v>
      </c>
      <c r="U15" s="2" t="s">
        <v>212</v>
      </c>
      <c r="V15" s="2">
        <v>4</v>
      </c>
      <c r="W15" s="19" t="s">
        <v>22</v>
      </c>
      <c r="X15" s="79">
        <f t="shared" si="5"/>
        <v>397</v>
      </c>
    </row>
    <row r="16" spans="1:24" x14ac:dyDescent="0.2">
      <c r="A16" s="2">
        <v>8</v>
      </c>
      <c r="B16" s="21">
        <v>521</v>
      </c>
      <c r="C16" s="19" t="str">
        <f t="shared" si="0"/>
        <v>Liam Brain</v>
      </c>
      <c r="D16" s="2">
        <f t="shared" si="1"/>
        <v>4</v>
      </c>
      <c r="E16" s="19" t="str">
        <f t="shared" si="2"/>
        <v>Orchard Primary</v>
      </c>
      <c r="F16" s="4">
        <f t="shared" si="7"/>
        <v>6</v>
      </c>
      <c r="G16" s="4">
        <v>18</v>
      </c>
      <c r="H16" s="17">
        <f t="shared" si="6"/>
        <v>6.18</v>
      </c>
      <c r="I16" s="4" t="str">
        <f t="shared" si="3"/>
        <v/>
      </c>
      <c r="J16" s="4">
        <f t="shared" si="3"/>
        <v>8</v>
      </c>
      <c r="K16" s="4" t="str">
        <f t="shared" si="3"/>
        <v/>
      </c>
      <c r="L16" s="4" t="str">
        <f t="shared" si="3"/>
        <v/>
      </c>
      <c r="M16" s="4" t="str">
        <f t="shared" si="3"/>
        <v/>
      </c>
      <c r="N16" s="4" t="str">
        <f t="shared" si="3"/>
        <v/>
      </c>
      <c r="O16" s="4" t="str">
        <f t="shared" si="3"/>
        <v/>
      </c>
      <c r="P16" s="4" t="str">
        <f t="shared" si="3"/>
        <v/>
      </c>
      <c r="Q16" s="4" t="str">
        <f t="shared" si="3"/>
        <v/>
      </c>
      <c r="R16" s="4" t="str">
        <f t="shared" si="4"/>
        <v/>
      </c>
      <c r="T16" s="21">
        <v>398</v>
      </c>
      <c r="U16" s="2" t="s">
        <v>213</v>
      </c>
      <c r="V16" s="2">
        <v>3</v>
      </c>
      <c r="W16" s="63" t="s">
        <v>68</v>
      </c>
      <c r="X16" s="79">
        <f t="shared" si="5"/>
        <v>398</v>
      </c>
    </row>
    <row r="17" spans="1:24" x14ac:dyDescent="0.2">
      <c r="A17" s="20">
        <v>9</v>
      </c>
      <c r="B17" s="21">
        <v>495</v>
      </c>
      <c r="C17" s="19" t="str">
        <f t="shared" si="0"/>
        <v>Ryan Butler</v>
      </c>
      <c r="D17" s="2">
        <f t="shared" si="1"/>
        <v>4</v>
      </c>
      <c r="E17" s="19" t="str">
        <f t="shared" si="2"/>
        <v>Saffron AC</v>
      </c>
      <c r="F17" s="4">
        <f>+F16</f>
        <v>6</v>
      </c>
      <c r="G17" s="4">
        <v>20</v>
      </c>
      <c r="H17" s="17">
        <f t="shared" si="6"/>
        <v>6.2</v>
      </c>
      <c r="I17" s="4" t="str">
        <f t="shared" si="3"/>
        <v/>
      </c>
      <c r="J17" s="4" t="str">
        <f t="shared" si="3"/>
        <v/>
      </c>
      <c r="K17" s="4" t="str">
        <f t="shared" si="3"/>
        <v/>
      </c>
      <c r="L17" s="4" t="str">
        <f t="shared" si="3"/>
        <v/>
      </c>
      <c r="M17" s="4" t="str">
        <f t="shared" si="3"/>
        <v/>
      </c>
      <c r="N17" s="4" t="str">
        <f t="shared" si="3"/>
        <v/>
      </c>
      <c r="O17" s="4" t="str">
        <f t="shared" si="3"/>
        <v/>
      </c>
      <c r="P17" s="4" t="str">
        <f t="shared" si="3"/>
        <v/>
      </c>
      <c r="Q17" s="4" t="str">
        <f t="shared" si="3"/>
        <v/>
      </c>
      <c r="R17" s="4" t="str">
        <f t="shared" si="4"/>
        <v>Saffron AC</v>
      </c>
      <c r="T17" s="21">
        <v>401</v>
      </c>
      <c r="U17" s="2" t="s">
        <v>214</v>
      </c>
      <c r="V17" s="2">
        <v>4</v>
      </c>
      <c r="W17" s="19" t="s">
        <v>215</v>
      </c>
      <c r="X17" s="79" t="e">
        <f t="shared" si="5"/>
        <v>#N/A</v>
      </c>
    </row>
    <row r="18" spans="1:24" x14ac:dyDescent="0.2">
      <c r="A18" s="2">
        <v>10</v>
      </c>
      <c r="B18" s="21">
        <v>612</v>
      </c>
      <c r="C18" s="19" t="str">
        <f t="shared" si="0"/>
        <v>Thomas Tarratt</v>
      </c>
      <c r="D18" s="2">
        <f t="shared" si="1"/>
        <v>4</v>
      </c>
      <c r="E18" s="19" t="str">
        <f t="shared" si="2"/>
        <v>St Peter's Market Bosworth</v>
      </c>
      <c r="F18" s="4">
        <f t="shared" si="7"/>
        <v>6</v>
      </c>
      <c r="G18" s="4">
        <v>21</v>
      </c>
      <c r="H18" s="17">
        <f t="shared" si="6"/>
        <v>6.21</v>
      </c>
      <c r="I18" s="4" t="str">
        <f t="shared" si="3"/>
        <v/>
      </c>
      <c r="J18" s="4" t="str">
        <f t="shared" si="3"/>
        <v/>
      </c>
      <c r="K18" s="4" t="str">
        <f t="shared" si="3"/>
        <v/>
      </c>
      <c r="L18" s="4" t="str">
        <f t="shared" si="3"/>
        <v/>
      </c>
      <c r="M18" s="4">
        <f t="shared" si="3"/>
        <v>10</v>
      </c>
      <c r="N18" s="4" t="str">
        <f t="shared" si="3"/>
        <v/>
      </c>
      <c r="O18" s="4" t="str">
        <f t="shared" si="3"/>
        <v/>
      </c>
      <c r="P18" s="4" t="str">
        <f t="shared" si="3"/>
        <v/>
      </c>
      <c r="Q18" s="4" t="str">
        <f t="shared" si="3"/>
        <v/>
      </c>
      <c r="R18" s="4" t="str">
        <f t="shared" si="4"/>
        <v/>
      </c>
      <c r="T18" s="21">
        <v>407</v>
      </c>
      <c r="U18" s="2" t="s">
        <v>216</v>
      </c>
      <c r="V18" s="2">
        <v>4</v>
      </c>
      <c r="W18" s="19" t="s">
        <v>217</v>
      </c>
      <c r="X18" s="79">
        <f t="shared" si="5"/>
        <v>407</v>
      </c>
    </row>
    <row r="19" spans="1:24" x14ac:dyDescent="0.2">
      <c r="A19" s="20">
        <v>11</v>
      </c>
      <c r="B19" s="21">
        <v>726</v>
      </c>
      <c r="C19" s="19" t="str">
        <f t="shared" si="0"/>
        <v>Daniel Harris</v>
      </c>
      <c r="D19" s="2">
        <f t="shared" si="1"/>
        <v>4</v>
      </c>
      <c r="E19" s="19" t="str">
        <f t="shared" si="2"/>
        <v>Mercenfeld</v>
      </c>
      <c r="F19" s="4">
        <f t="shared" si="7"/>
        <v>6</v>
      </c>
      <c r="G19" s="4">
        <v>23</v>
      </c>
      <c r="H19" s="17">
        <f t="shared" si="6"/>
        <v>6.23</v>
      </c>
      <c r="I19" s="4" t="str">
        <f t="shared" ref="I19:Q28" si="8">IF($E19=I$8,+$A19,"")</f>
        <v/>
      </c>
      <c r="J19" s="4" t="str">
        <f t="shared" si="8"/>
        <v/>
      </c>
      <c r="K19" s="4" t="str">
        <f t="shared" si="8"/>
        <v/>
      </c>
      <c r="L19" s="4" t="str">
        <f t="shared" si="8"/>
        <v/>
      </c>
      <c r="M19" s="4" t="str">
        <f t="shared" si="8"/>
        <v/>
      </c>
      <c r="N19" s="4" t="str">
        <f t="shared" si="8"/>
        <v/>
      </c>
      <c r="O19" s="4" t="str">
        <f t="shared" si="8"/>
        <v/>
      </c>
      <c r="P19" s="4">
        <f t="shared" si="8"/>
        <v>11</v>
      </c>
      <c r="Q19" s="4" t="str">
        <f t="shared" si="8"/>
        <v/>
      </c>
      <c r="R19" s="4" t="str">
        <f t="shared" si="4"/>
        <v/>
      </c>
      <c r="T19" s="21">
        <v>429</v>
      </c>
      <c r="U19" s="2" t="s">
        <v>218</v>
      </c>
      <c r="V19" s="2">
        <v>5</v>
      </c>
      <c r="W19" s="19" t="s">
        <v>20</v>
      </c>
      <c r="X19" s="79">
        <f t="shared" si="5"/>
        <v>429</v>
      </c>
    </row>
    <row r="20" spans="1:24" x14ac:dyDescent="0.2">
      <c r="A20" s="2">
        <v>12</v>
      </c>
      <c r="B20" s="21">
        <v>471</v>
      </c>
      <c r="C20" s="19" t="str">
        <f t="shared" si="0"/>
        <v>Lucas Geary</v>
      </c>
      <c r="D20" s="2">
        <f t="shared" si="1"/>
        <v>4</v>
      </c>
      <c r="E20" s="19" t="str">
        <f t="shared" si="2"/>
        <v>Charnwood</v>
      </c>
      <c r="F20" s="4">
        <f t="shared" si="7"/>
        <v>6</v>
      </c>
      <c r="G20" s="4">
        <v>29</v>
      </c>
      <c r="H20" s="17">
        <f t="shared" si="6"/>
        <v>6.29</v>
      </c>
      <c r="I20" s="4" t="str">
        <f t="shared" si="8"/>
        <v/>
      </c>
      <c r="J20" s="4" t="str">
        <f t="shared" si="8"/>
        <v/>
      </c>
      <c r="K20" s="4" t="str">
        <f t="shared" si="8"/>
        <v/>
      </c>
      <c r="L20" s="4" t="str">
        <f t="shared" si="8"/>
        <v/>
      </c>
      <c r="M20" s="4" t="str">
        <f t="shared" si="8"/>
        <v/>
      </c>
      <c r="N20" s="4" t="str">
        <f t="shared" si="8"/>
        <v/>
      </c>
      <c r="O20" s="4" t="str">
        <f t="shared" si="8"/>
        <v/>
      </c>
      <c r="P20" s="4" t="str">
        <f t="shared" si="8"/>
        <v/>
      </c>
      <c r="Q20" s="4" t="str">
        <f t="shared" si="8"/>
        <v/>
      </c>
      <c r="R20" s="4" t="str">
        <f t="shared" si="4"/>
        <v>Charnwood</v>
      </c>
      <c r="T20" s="21">
        <v>430</v>
      </c>
      <c r="U20" s="2" t="s">
        <v>219</v>
      </c>
      <c r="V20" s="2">
        <v>3</v>
      </c>
      <c r="W20" s="19" t="s">
        <v>63</v>
      </c>
      <c r="X20" s="79">
        <f t="shared" si="5"/>
        <v>430</v>
      </c>
    </row>
    <row r="21" spans="1:24" x14ac:dyDescent="0.2">
      <c r="A21" s="20">
        <v>13</v>
      </c>
      <c r="B21" s="21">
        <v>518</v>
      </c>
      <c r="C21" s="19" t="str">
        <f t="shared" si="0"/>
        <v>Bram Ottewell</v>
      </c>
      <c r="D21" s="2">
        <f t="shared" si="1"/>
        <v>4</v>
      </c>
      <c r="E21" s="19" t="str">
        <f t="shared" si="2"/>
        <v>Orchard Primary</v>
      </c>
      <c r="F21" s="4">
        <f t="shared" si="7"/>
        <v>6</v>
      </c>
      <c r="G21" s="4">
        <v>31</v>
      </c>
      <c r="H21" s="17">
        <f t="shared" si="6"/>
        <v>6.31</v>
      </c>
      <c r="I21" s="4" t="str">
        <f t="shared" si="8"/>
        <v/>
      </c>
      <c r="J21" s="4">
        <f t="shared" si="8"/>
        <v>13</v>
      </c>
      <c r="K21" s="4" t="str">
        <f t="shared" si="8"/>
        <v/>
      </c>
      <c r="L21" s="4" t="str">
        <f t="shared" si="8"/>
        <v/>
      </c>
      <c r="M21" s="4" t="str">
        <f t="shared" si="8"/>
        <v/>
      </c>
      <c r="N21" s="4" t="str">
        <f t="shared" si="8"/>
        <v/>
      </c>
      <c r="O21" s="4" t="str">
        <f t="shared" si="8"/>
        <v/>
      </c>
      <c r="P21" s="4" t="str">
        <f t="shared" si="8"/>
        <v/>
      </c>
      <c r="Q21" s="4" t="str">
        <f t="shared" si="8"/>
        <v/>
      </c>
      <c r="R21" s="4" t="str">
        <f t="shared" si="4"/>
        <v/>
      </c>
      <c r="T21" s="21">
        <v>432</v>
      </c>
      <c r="U21" s="19" t="s">
        <v>220</v>
      </c>
      <c r="V21" s="2">
        <v>3</v>
      </c>
      <c r="W21" s="19" t="s">
        <v>149</v>
      </c>
      <c r="X21" s="79">
        <f t="shared" si="5"/>
        <v>432</v>
      </c>
    </row>
    <row r="22" spans="1:24" x14ac:dyDescent="0.2">
      <c r="A22" s="2">
        <v>14</v>
      </c>
      <c r="B22" s="21">
        <v>517</v>
      </c>
      <c r="C22" s="19" t="str">
        <f t="shared" si="0"/>
        <v>Isaac Jepson</v>
      </c>
      <c r="D22" s="2">
        <f t="shared" si="1"/>
        <v>4</v>
      </c>
      <c r="E22" s="19" t="str">
        <f t="shared" si="2"/>
        <v>Orchard Primary</v>
      </c>
      <c r="F22" s="4">
        <f t="shared" si="7"/>
        <v>6</v>
      </c>
      <c r="G22" s="4">
        <v>35</v>
      </c>
      <c r="H22" s="17">
        <f t="shared" si="6"/>
        <v>6.35</v>
      </c>
      <c r="I22" s="4" t="str">
        <f t="shared" si="8"/>
        <v/>
      </c>
      <c r="J22" s="4">
        <f t="shared" si="8"/>
        <v>14</v>
      </c>
      <c r="K22" s="4" t="str">
        <f t="shared" si="8"/>
        <v/>
      </c>
      <c r="L22" s="4" t="str">
        <f t="shared" si="8"/>
        <v/>
      </c>
      <c r="M22" s="4" t="str">
        <f t="shared" si="8"/>
        <v/>
      </c>
      <c r="N22" s="4" t="str">
        <f t="shared" si="8"/>
        <v/>
      </c>
      <c r="O22" s="4" t="str">
        <f t="shared" si="8"/>
        <v/>
      </c>
      <c r="P22" s="4" t="str">
        <f t="shared" si="8"/>
        <v/>
      </c>
      <c r="Q22" s="4" t="str">
        <f t="shared" si="8"/>
        <v/>
      </c>
      <c r="R22" s="4" t="str">
        <f t="shared" si="4"/>
        <v/>
      </c>
      <c r="T22" s="21">
        <v>444</v>
      </c>
      <c r="U22" s="2" t="s">
        <v>221</v>
      </c>
      <c r="V22" s="2">
        <v>3</v>
      </c>
      <c r="W22" s="52" t="s">
        <v>30</v>
      </c>
      <c r="X22" s="79">
        <f t="shared" si="5"/>
        <v>444</v>
      </c>
    </row>
    <row r="23" spans="1:24" x14ac:dyDescent="0.2">
      <c r="A23" s="20">
        <v>15</v>
      </c>
      <c r="B23" s="21">
        <v>398</v>
      </c>
      <c r="C23" s="19" t="str">
        <f t="shared" si="0"/>
        <v>Riley Smith</v>
      </c>
      <c r="D23" s="2">
        <f t="shared" si="1"/>
        <v>3</v>
      </c>
      <c r="E23" s="19" t="str">
        <f t="shared" si="2"/>
        <v>Elizabeth Woodville</v>
      </c>
      <c r="F23" s="4">
        <f t="shared" si="7"/>
        <v>6</v>
      </c>
      <c r="G23" s="4">
        <v>40</v>
      </c>
      <c r="H23" s="17">
        <f t="shared" si="6"/>
        <v>6.4</v>
      </c>
      <c r="I23" s="4" t="str">
        <f t="shared" si="8"/>
        <v/>
      </c>
      <c r="J23" s="4" t="str">
        <f t="shared" si="8"/>
        <v/>
      </c>
      <c r="K23" s="4">
        <f t="shared" si="8"/>
        <v>15</v>
      </c>
      <c r="L23" s="4" t="str">
        <f t="shared" si="8"/>
        <v/>
      </c>
      <c r="M23" s="4" t="str">
        <f t="shared" si="8"/>
        <v/>
      </c>
      <c r="N23" s="4" t="str">
        <f t="shared" si="8"/>
        <v/>
      </c>
      <c r="O23" s="4" t="str">
        <f t="shared" si="8"/>
        <v/>
      </c>
      <c r="P23" s="4" t="str">
        <f t="shared" si="8"/>
        <v/>
      </c>
      <c r="Q23" s="4" t="str">
        <f t="shared" si="8"/>
        <v/>
      </c>
      <c r="R23" s="4" t="str">
        <f t="shared" si="4"/>
        <v/>
      </c>
      <c r="T23" s="21">
        <v>445</v>
      </c>
      <c r="U23" s="2" t="s">
        <v>222</v>
      </c>
      <c r="V23" s="2">
        <v>3</v>
      </c>
      <c r="W23" s="52" t="s">
        <v>30</v>
      </c>
      <c r="X23" s="79">
        <f t="shared" si="5"/>
        <v>445</v>
      </c>
    </row>
    <row r="24" spans="1:24" x14ac:dyDescent="0.2">
      <c r="A24" s="2">
        <v>16</v>
      </c>
      <c r="B24" s="21">
        <v>716</v>
      </c>
      <c r="C24" s="19" t="str">
        <f t="shared" si="0"/>
        <v>Noah Tyers</v>
      </c>
      <c r="D24" s="2">
        <f t="shared" si="1"/>
        <v>3</v>
      </c>
      <c r="E24" s="19" t="str">
        <f t="shared" si="2"/>
        <v>UNKNOWN</v>
      </c>
      <c r="F24" s="4">
        <f t="shared" si="7"/>
        <v>6</v>
      </c>
      <c r="G24" s="4">
        <v>43</v>
      </c>
      <c r="H24" s="17">
        <f t="shared" si="6"/>
        <v>6.43</v>
      </c>
      <c r="I24" s="4" t="str">
        <f t="shared" si="8"/>
        <v/>
      </c>
      <c r="J24" s="4" t="str">
        <f t="shared" si="8"/>
        <v/>
      </c>
      <c r="K24" s="4" t="str">
        <f t="shared" si="8"/>
        <v/>
      </c>
      <c r="L24" s="4" t="str">
        <f t="shared" si="8"/>
        <v/>
      </c>
      <c r="M24" s="4" t="str">
        <f t="shared" si="8"/>
        <v/>
      </c>
      <c r="N24" s="4" t="str">
        <f t="shared" si="8"/>
        <v/>
      </c>
      <c r="O24" s="4" t="str">
        <f t="shared" si="8"/>
        <v/>
      </c>
      <c r="P24" s="4" t="str">
        <f t="shared" si="8"/>
        <v/>
      </c>
      <c r="Q24" s="4" t="str">
        <f t="shared" si="8"/>
        <v/>
      </c>
      <c r="R24" s="4" t="str">
        <f t="shared" si="4"/>
        <v>UNKNOWN</v>
      </c>
      <c r="T24" s="21">
        <v>459</v>
      </c>
      <c r="U24" s="2" t="s">
        <v>223</v>
      </c>
      <c r="V24" s="2">
        <v>3</v>
      </c>
      <c r="W24" s="19" t="s">
        <v>63</v>
      </c>
      <c r="X24" s="79">
        <f t="shared" si="5"/>
        <v>459</v>
      </c>
    </row>
    <row r="25" spans="1:24" x14ac:dyDescent="0.2">
      <c r="A25" s="20">
        <v>17</v>
      </c>
      <c r="B25" s="21">
        <v>571</v>
      </c>
      <c r="C25" s="19" t="str">
        <f t="shared" si="0"/>
        <v>Harvey McLelland</v>
      </c>
      <c r="D25" s="2">
        <f t="shared" si="1"/>
        <v>4</v>
      </c>
      <c r="E25" s="19" t="str">
        <f t="shared" si="2"/>
        <v>Martinshaw Primary</v>
      </c>
      <c r="F25" s="4">
        <f t="shared" si="7"/>
        <v>6</v>
      </c>
      <c r="G25" s="4">
        <v>44</v>
      </c>
      <c r="H25" s="17">
        <f t="shared" si="6"/>
        <v>6.44</v>
      </c>
      <c r="I25" s="4" t="str">
        <f t="shared" si="8"/>
        <v/>
      </c>
      <c r="J25" s="4" t="str">
        <f t="shared" si="8"/>
        <v/>
      </c>
      <c r="K25" s="4" t="str">
        <f t="shared" si="8"/>
        <v/>
      </c>
      <c r="L25" s="4" t="str">
        <f t="shared" si="8"/>
        <v/>
      </c>
      <c r="M25" s="4" t="str">
        <f t="shared" si="8"/>
        <v/>
      </c>
      <c r="N25" s="4" t="str">
        <f t="shared" si="8"/>
        <v/>
      </c>
      <c r="O25" s="4" t="str">
        <f t="shared" si="8"/>
        <v/>
      </c>
      <c r="P25" s="4" t="str">
        <f t="shared" si="8"/>
        <v/>
      </c>
      <c r="Q25" s="4" t="str">
        <f t="shared" si="8"/>
        <v/>
      </c>
      <c r="R25" s="4" t="str">
        <f t="shared" si="4"/>
        <v>Martinshaw Primary</v>
      </c>
      <c r="T25" s="21">
        <v>471</v>
      </c>
      <c r="U25" s="2" t="s">
        <v>224</v>
      </c>
      <c r="V25" s="2">
        <v>4</v>
      </c>
      <c r="W25" s="19" t="s">
        <v>39</v>
      </c>
      <c r="X25" s="79">
        <f t="shared" si="5"/>
        <v>471</v>
      </c>
    </row>
    <row r="26" spans="1:24" x14ac:dyDescent="0.2">
      <c r="A26" s="2">
        <v>18</v>
      </c>
      <c r="B26" s="21">
        <v>519</v>
      </c>
      <c r="C26" s="19" t="str">
        <f t="shared" si="0"/>
        <v>Oscar Poole</v>
      </c>
      <c r="D26" s="2">
        <f t="shared" si="1"/>
        <v>4</v>
      </c>
      <c r="E26" s="19" t="str">
        <f t="shared" si="2"/>
        <v>Orchard Primary</v>
      </c>
      <c r="F26" s="4">
        <f t="shared" si="7"/>
        <v>6</v>
      </c>
      <c r="G26" s="4">
        <v>53</v>
      </c>
      <c r="H26" s="17">
        <f t="shared" si="6"/>
        <v>6.53</v>
      </c>
      <c r="I26" s="4" t="str">
        <f t="shared" si="8"/>
        <v/>
      </c>
      <c r="J26" s="4">
        <f t="shared" si="8"/>
        <v>18</v>
      </c>
      <c r="K26" s="4" t="str">
        <f t="shared" si="8"/>
        <v/>
      </c>
      <c r="L26" s="4" t="str">
        <f t="shared" si="8"/>
        <v/>
      </c>
      <c r="M26" s="4" t="str">
        <f t="shared" si="8"/>
        <v/>
      </c>
      <c r="N26" s="4" t="str">
        <f t="shared" si="8"/>
        <v/>
      </c>
      <c r="O26" s="4" t="str">
        <f t="shared" si="8"/>
        <v/>
      </c>
      <c r="P26" s="4" t="str">
        <f t="shared" si="8"/>
        <v/>
      </c>
      <c r="Q26" s="4" t="str">
        <f t="shared" si="8"/>
        <v/>
      </c>
      <c r="R26" s="4" t="str">
        <f t="shared" si="4"/>
        <v/>
      </c>
      <c r="T26" s="21">
        <v>493</v>
      </c>
      <c r="U26" s="2" t="s">
        <v>225</v>
      </c>
      <c r="V26" s="2">
        <v>4</v>
      </c>
      <c r="W26" s="63" t="s">
        <v>68</v>
      </c>
      <c r="X26" s="79">
        <f t="shared" si="5"/>
        <v>493</v>
      </c>
    </row>
    <row r="27" spans="1:24" x14ac:dyDescent="0.2">
      <c r="A27" s="20">
        <v>19</v>
      </c>
      <c r="B27" s="21">
        <v>515</v>
      </c>
      <c r="C27" s="19" t="str">
        <f t="shared" si="0"/>
        <v>Joseph Murphy</v>
      </c>
      <c r="D27" s="2">
        <f t="shared" si="1"/>
        <v>3</v>
      </c>
      <c r="E27" s="19" t="str">
        <f t="shared" si="2"/>
        <v>Orchard Primary</v>
      </c>
      <c r="F27" s="4">
        <f t="shared" si="7"/>
        <v>6</v>
      </c>
      <c r="G27" s="4">
        <v>55</v>
      </c>
      <c r="H27" s="17">
        <f t="shared" si="6"/>
        <v>6.55</v>
      </c>
      <c r="I27" s="4" t="str">
        <f t="shared" si="8"/>
        <v/>
      </c>
      <c r="J27" s="4">
        <f t="shared" si="8"/>
        <v>19</v>
      </c>
      <c r="K27" s="4" t="str">
        <f t="shared" si="8"/>
        <v/>
      </c>
      <c r="L27" s="4" t="str">
        <f t="shared" si="8"/>
        <v/>
      </c>
      <c r="M27" s="4" t="str">
        <f t="shared" si="8"/>
        <v/>
      </c>
      <c r="N27" s="4" t="str">
        <f t="shared" si="8"/>
        <v/>
      </c>
      <c r="O27" s="4" t="str">
        <f t="shared" si="8"/>
        <v/>
      </c>
      <c r="P27" s="4" t="str">
        <f t="shared" si="8"/>
        <v/>
      </c>
      <c r="Q27" s="4" t="str">
        <f t="shared" si="8"/>
        <v/>
      </c>
      <c r="R27" s="4" t="str">
        <f t="shared" si="4"/>
        <v/>
      </c>
      <c r="T27" s="21">
        <v>495</v>
      </c>
      <c r="U27" s="2" t="s">
        <v>226</v>
      </c>
      <c r="V27" s="2">
        <v>4</v>
      </c>
      <c r="W27" s="19" t="s">
        <v>24</v>
      </c>
      <c r="X27" s="79">
        <f t="shared" si="5"/>
        <v>495</v>
      </c>
    </row>
    <row r="28" spans="1:24" x14ac:dyDescent="0.2">
      <c r="A28" s="2">
        <v>20</v>
      </c>
      <c r="B28" s="21">
        <v>586</v>
      </c>
      <c r="C28" s="19" t="str">
        <f t="shared" si="0"/>
        <v>Samuel Tansey</v>
      </c>
      <c r="D28" s="2">
        <f t="shared" si="1"/>
        <v>3</v>
      </c>
      <c r="E28" s="19" t="str">
        <f t="shared" si="2"/>
        <v>Thurlaston C of E</v>
      </c>
      <c r="F28" s="4">
        <f t="shared" si="7"/>
        <v>6</v>
      </c>
      <c r="G28" s="4">
        <v>58</v>
      </c>
      <c r="H28" s="17">
        <f t="shared" si="6"/>
        <v>6.58</v>
      </c>
      <c r="I28" s="4" t="str">
        <f t="shared" si="8"/>
        <v/>
      </c>
      <c r="J28" s="4" t="str">
        <f t="shared" si="8"/>
        <v/>
      </c>
      <c r="K28" s="4" t="str">
        <f t="shared" si="8"/>
        <v/>
      </c>
      <c r="L28" s="4" t="str">
        <f t="shared" si="8"/>
        <v/>
      </c>
      <c r="M28" s="4" t="str">
        <f t="shared" si="8"/>
        <v/>
      </c>
      <c r="N28" s="4" t="str">
        <f t="shared" si="8"/>
        <v/>
      </c>
      <c r="O28" s="4">
        <f t="shared" si="8"/>
        <v>20</v>
      </c>
      <c r="P28" s="4" t="str">
        <f t="shared" si="8"/>
        <v/>
      </c>
      <c r="Q28" s="4" t="str">
        <f t="shared" si="8"/>
        <v/>
      </c>
      <c r="R28" s="4" t="str">
        <f t="shared" si="4"/>
        <v/>
      </c>
      <c r="T28" s="21">
        <v>501</v>
      </c>
      <c r="U28" s="2" t="s">
        <v>227</v>
      </c>
      <c r="V28" s="2">
        <v>3</v>
      </c>
      <c r="W28" s="19" t="s">
        <v>81</v>
      </c>
      <c r="X28" s="79">
        <f t="shared" si="5"/>
        <v>501</v>
      </c>
    </row>
    <row r="29" spans="1:24" x14ac:dyDescent="0.2">
      <c r="A29" s="20">
        <v>21</v>
      </c>
      <c r="B29" s="21">
        <v>432</v>
      </c>
      <c r="C29" s="19" t="str">
        <f t="shared" si="0"/>
        <v>Luca Axton</v>
      </c>
      <c r="D29" s="2">
        <f t="shared" si="1"/>
        <v>3</v>
      </c>
      <c r="E29" s="19" t="str">
        <f t="shared" si="2"/>
        <v>Hugglescote</v>
      </c>
      <c r="F29" s="4">
        <v>7</v>
      </c>
      <c r="G29" s="4">
        <v>2</v>
      </c>
      <c r="H29" s="17">
        <f t="shared" si="6"/>
        <v>7.02</v>
      </c>
      <c r="I29" s="4" t="str">
        <f t="shared" ref="I29:Q38" si="9">IF($E29=I$8,+$A29,"")</f>
        <v/>
      </c>
      <c r="J29" s="4" t="str">
        <f t="shared" si="9"/>
        <v/>
      </c>
      <c r="K29" s="4" t="str">
        <f t="shared" si="9"/>
        <v/>
      </c>
      <c r="L29" s="4" t="str">
        <f t="shared" si="9"/>
        <v/>
      </c>
      <c r="M29" s="4" t="str">
        <f t="shared" si="9"/>
        <v/>
      </c>
      <c r="N29" s="4" t="str">
        <f t="shared" si="9"/>
        <v/>
      </c>
      <c r="O29" s="4" t="str">
        <f t="shared" si="9"/>
        <v/>
      </c>
      <c r="P29" s="4" t="str">
        <f t="shared" si="9"/>
        <v/>
      </c>
      <c r="Q29" s="4" t="str">
        <f t="shared" si="9"/>
        <v/>
      </c>
      <c r="R29" s="4" t="str">
        <f t="shared" si="4"/>
        <v>Hugglescote</v>
      </c>
      <c r="T29" s="21">
        <v>512</v>
      </c>
      <c r="U29" s="2" t="s">
        <v>228</v>
      </c>
      <c r="V29" s="2">
        <v>3</v>
      </c>
      <c r="W29" s="36" t="s">
        <v>64</v>
      </c>
      <c r="X29" s="79">
        <f t="shared" si="5"/>
        <v>512</v>
      </c>
    </row>
    <row r="30" spans="1:24" x14ac:dyDescent="0.2">
      <c r="A30" s="2">
        <v>22</v>
      </c>
      <c r="B30" s="21">
        <v>341</v>
      </c>
      <c r="C30" s="19" t="str">
        <f t="shared" si="0"/>
        <v>Samuel Smith</v>
      </c>
      <c r="D30" s="2">
        <f t="shared" si="1"/>
        <v>4</v>
      </c>
      <c r="E30" s="19" t="str">
        <f t="shared" si="2"/>
        <v xml:space="preserve">Ivanhoe Robins </v>
      </c>
      <c r="F30" s="4">
        <f>+F29</f>
        <v>7</v>
      </c>
      <c r="G30" s="4">
        <v>3</v>
      </c>
      <c r="H30" s="17">
        <f t="shared" si="6"/>
        <v>7.03</v>
      </c>
      <c r="I30" s="4">
        <f t="shared" si="9"/>
        <v>22</v>
      </c>
      <c r="J30" s="4" t="str">
        <f t="shared" si="9"/>
        <v/>
      </c>
      <c r="K30" s="4" t="str">
        <f t="shared" si="9"/>
        <v/>
      </c>
      <c r="L30" s="4" t="str">
        <f t="shared" si="9"/>
        <v/>
      </c>
      <c r="M30" s="4" t="str">
        <f t="shared" si="9"/>
        <v/>
      </c>
      <c r="N30" s="4" t="str">
        <f t="shared" si="9"/>
        <v/>
      </c>
      <c r="O30" s="4" t="str">
        <f t="shared" si="9"/>
        <v/>
      </c>
      <c r="P30" s="4" t="str">
        <f t="shared" si="9"/>
        <v/>
      </c>
      <c r="Q30" s="4" t="str">
        <f t="shared" si="9"/>
        <v/>
      </c>
      <c r="R30" s="4" t="str">
        <f t="shared" si="4"/>
        <v/>
      </c>
      <c r="T30" s="21">
        <v>513</v>
      </c>
      <c r="U30" s="2" t="s">
        <v>229</v>
      </c>
      <c r="V30" s="2">
        <v>3</v>
      </c>
      <c r="W30" s="36" t="s">
        <v>64</v>
      </c>
      <c r="X30" s="79">
        <f t="shared" si="5"/>
        <v>513</v>
      </c>
    </row>
    <row r="31" spans="1:24" x14ac:dyDescent="0.2">
      <c r="A31" s="20">
        <v>23</v>
      </c>
      <c r="B31" s="21">
        <v>407</v>
      </c>
      <c r="C31" s="19" t="str">
        <f t="shared" si="0"/>
        <v>Herbert Beckwith</v>
      </c>
      <c r="D31" s="2">
        <f t="shared" si="1"/>
        <v>4</v>
      </c>
      <c r="E31" s="19" t="str">
        <f t="shared" si="2"/>
        <v>Corby AC</v>
      </c>
      <c r="F31" s="4">
        <f t="shared" si="7"/>
        <v>7</v>
      </c>
      <c r="G31" s="4">
        <v>4</v>
      </c>
      <c r="H31" s="17">
        <f t="shared" si="6"/>
        <v>7.04</v>
      </c>
      <c r="I31" s="4" t="str">
        <f t="shared" si="9"/>
        <v/>
      </c>
      <c r="J31" s="4" t="str">
        <f t="shared" si="9"/>
        <v/>
      </c>
      <c r="K31" s="4" t="str">
        <f t="shared" si="9"/>
        <v/>
      </c>
      <c r="L31" s="4" t="str">
        <f t="shared" si="9"/>
        <v/>
      </c>
      <c r="M31" s="4" t="str">
        <f t="shared" si="9"/>
        <v/>
      </c>
      <c r="N31" s="4" t="str">
        <f t="shared" si="9"/>
        <v/>
      </c>
      <c r="O31" s="4" t="str">
        <f t="shared" si="9"/>
        <v/>
      </c>
      <c r="P31" s="4" t="str">
        <f t="shared" si="9"/>
        <v/>
      </c>
      <c r="Q31" s="4" t="str">
        <f t="shared" si="9"/>
        <v/>
      </c>
      <c r="R31" s="4" t="str">
        <f t="shared" si="4"/>
        <v>Corby AC</v>
      </c>
      <c r="T31" s="21">
        <v>514</v>
      </c>
      <c r="U31" s="2" t="s">
        <v>230</v>
      </c>
      <c r="V31" s="2">
        <v>3</v>
      </c>
      <c r="W31" s="36" t="s">
        <v>64</v>
      </c>
      <c r="X31" s="79">
        <f t="shared" si="5"/>
        <v>514</v>
      </c>
    </row>
    <row r="32" spans="1:24" x14ac:dyDescent="0.2">
      <c r="A32" s="2">
        <v>24</v>
      </c>
      <c r="B32" s="21">
        <v>340</v>
      </c>
      <c r="C32" s="19" t="str">
        <f t="shared" si="0"/>
        <v>Harley Whyman</v>
      </c>
      <c r="D32" s="2">
        <f t="shared" si="1"/>
        <v>3</v>
      </c>
      <c r="E32" s="19" t="str">
        <f t="shared" si="2"/>
        <v xml:space="preserve">Ivanhoe Robins </v>
      </c>
      <c r="F32" s="4">
        <f t="shared" si="7"/>
        <v>7</v>
      </c>
      <c r="G32" s="4">
        <v>9</v>
      </c>
      <c r="H32" s="17">
        <f t="shared" si="6"/>
        <v>7.09</v>
      </c>
      <c r="I32" s="4">
        <f t="shared" si="9"/>
        <v>24</v>
      </c>
      <c r="J32" s="4" t="str">
        <f t="shared" si="9"/>
        <v/>
      </c>
      <c r="K32" s="4" t="str">
        <f t="shared" si="9"/>
        <v/>
      </c>
      <c r="L32" s="4" t="str">
        <f t="shared" si="9"/>
        <v/>
      </c>
      <c r="M32" s="4" t="str">
        <f t="shared" si="9"/>
        <v/>
      </c>
      <c r="N32" s="4" t="str">
        <f t="shared" si="9"/>
        <v/>
      </c>
      <c r="O32" s="4" t="str">
        <f t="shared" si="9"/>
        <v/>
      </c>
      <c r="P32" s="4" t="str">
        <f t="shared" si="9"/>
        <v/>
      </c>
      <c r="Q32" s="4" t="str">
        <f t="shared" si="9"/>
        <v/>
      </c>
      <c r="R32" s="4" t="str">
        <f t="shared" si="4"/>
        <v/>
      </c>
      <c r="T32" s="21">
        <v>515</v>
      </c>
      <c r="U32" s="2" t="s">
        <v>231</v>
      </c>
      <c r="V32" s="2">
        <v>3</v>
      </c>
      <c r="W32" s="36" t="s">
        <v>64</v>
      </c>
      <c r="X32" s="79">
        <f t="shared" si="5"/>
        <v>515</v>
      </c>
    </row>
    <row r="33" spans="1:24" x14ac:dyDescent="0.2">
      <c r="A33" s="20">
        <v>25</v>
      </c>
      <c r="B33" s="21">
        <v>756</v>
      </c>
      <c r="C33" s="19" t="str">
        <f t="shared" si="0"/>
        <v>Lex Cook</v>
      </c>
      <c r="D33" s="2">
        <f t="shared" si="1"/>
        <v>4</v>
      </c>
      <c r="E33" s="19" t="str">
        <f t="shared" si="2"/>
        <v>ENTRY ON DAY</v>
      </c>
      <c r="F33" s="4">
        <f t="shared" si="7"/>
        <v>7</v>
      </c>
      <c r="G33" s="4">
        <v>14</v>
      </c>
      <c r="H33" s="17">
        <f t="shared" si="6"/>
        <v>7.14</v>
      </c>
      <c r="I33" s="4" t="str">
        <f t="shared" si="9"/>
        <v/>
      </c>
      <c r="J33" s="4" t="str">
        <f t="shared" si="9"/>
        <v/>
      </c>
      <c r="K33" s="4" t="str">
        <f t="shared" si="9"/>
        <v/>
      </c>
      <c r="L33" s="4" t="str">
        <f t="shared" si="9"/>
        <v/>
      </c>
      <c r="M33" s="4" t="str">
        <f t="shared" si="9"/>
        <v/>
      </c>
      <c r="N33" s="4" t="str">
        <f t="shared" si="9"/>
        <v/>
      </c>
      <c r="O33" s="4" t="str">
        <f t="shared" si="9"/>
        <v/>
      </c>
      <c r="P33" s="4" t="str">
        <f t="shared" si="9"/>
        <v/>
      </c>
      <c r="Q33" s="4" t="str">
        <f t="shared" si="9"/>
        <v/>
      </c>
      <c r="R33" s="4" t="str">
        <f t="shared" si="4"/>
        <v>ENTRY ON DAY</v>
      </c>
      <c r="T33" s="21">
        <v>516</v>
      </c>
      <c r="U33" s="2" t="s">
        <v>232</v>
      </c>
      <c r="V33" s="2">
        <v>3</v>
      </c>
      <c r="W33" s="36" t="s">
        <v>64</v>
      </c>
      <c r="X33" s="79">
        <f t="shared" si="5"/>
        <v>516</v>
      </c>
    </row>
    <row r="34" spans="1:24" x14ac:dyDescent="0.2">
      <c r="A34" s="2">
        <v>26</v>
      </c>
      <c r="B34" s="21">
        <v>595</v>
      </c>
      <c r="C34" s="19" t="str">
        <f t="shared" si="0"/>
        <v>Harry Williams</v>
      </c>
      <c r="D34" s="2">
        <f t="shared" si="1"/>
        <v>3</v>
      </c>
      <c r="E34" s="19" t="str">
        <f t="shared" si="2"/>
        <v>St Peter's Market Bosworth</v>
      </c>
      <c r="F34" s="4">
        <f t="shared" si="7"/>
        <v>7</v>
      </c>
      <c r="G34" s="4">
        <v>15</v>
      </c>
      <c r="H34" s="17">
        <f t="shared" si="6"/>
        <v>7.15</v>
      </c>
      <c r="I34" s="4" t="str">
        <f t="shared" si="9"/>
        <v/>
      </c>
      <c r="J34" s="4" t="str">
        <f t="shared" si="9"/>
        <v/>
      </c>
      <c r="K34" s="4" t="str">
        <f t="shared" si="9"/>
        <v/>
      </c>
      <c r="L34" s="4" t="str">
        <f t="shared" si="9"/>
        <v/>
      </c>
      <c r="M34" s="4">
        <f t="shared" si="9"/>
        <v>26</v>
      </c>
      <c r="N34" s="4" t="str">
        <f t="shared" si="9"/>
        <v/>
      </c>
      <c r="O34" s="4" t="str">
        <f t="shared" si="9"/>
        <v/>
      </c>
      <c r="P34" s="4" t="str">
        <f t="shared" si="9"/>
        <v/>
      </c>
      <c r="Q34" s="4" t="str">
        <f t="shared" si="9"/>
        <v/>
      </c>
      <c r="R34" s="4" t="str">
        <f t="shared" si="4"/>
        <v/>
      </c>
      <c r="T34" s="21">
        <v>517</v>
      </c>
      <c r="U34" s="2" t="s">
        <v>233</v>
      </c>
      <c r="V34" s="2">
        <v>4</v>
      </c>
      <c r="W34" s="36" t="s">
        <v>64</v>
      </c>
      <c r="X34" s="79">
        <f t="shared" si="5"/>
        <v>517</v>
      </c>
    </row>
    <row r="35" spans="1:24" x14ac:dyDescent="0.2">
      <c r="A35" s="20">
        <v>27</v>
      </c>
      <c r="B35" s="21">
        <v>641</v>
      </c>
      <c r="C35" s="19" t="str">
        <f t="shared" si="0"/>
        <v>Fynn Morton</v>
      </c>
      <c r="D35" s="2">
        <f t="shared" si="1"/>
        <v>3</v>
      </c>
      <c r="E35" s="19" t="str">
        <f t="shared" si="2"/>
        <v>St Peter's Market Bosworth</v>
      </c>
      <c r="F35" s="4">
        <f t="shared" si="7"/>
        <v>7</v>
      </c>
      <c r="G35" s="4">
        <v>16</v>
      </c>
      <c r="H35" s="17">
        <f t="shared" si="6"/>
        <v>7.16</v>
      </c>
      <c r="I35" s="4" t="str">
        <f t="shared" si="9"/>
        <v/>
      </c>
      <c r="J35" s="4" t="str">
        <f t="shared" si="9"/>
        <v/>
      </c>
      <c r="K35" s="4" t="str">
        <f t="shared" si="9"/>
        <v/>
      </c>
      <c r="L35" s="4" t="str">
        <f t="shared" si="9"/>
        <v/>
      </c>
      <c r="M35" s="4">
        <f t="shared" si="9"/>
        <v>27</v>
      </c>
      <c r="N35" s="4" t="str">
        <f t="shared" si="9"/>
        <v/>
      </c>
      <c r="O35" s="4" t="str">
        <f t="shared" si="9"/>
        <v/>
      </c>
      <c r="P35" s="4" t="str">
        <f t="shared" si="9"/>
        <v/>
      </c>
      <c r="Q35" s="4" t="str">
        <f t="shared" si="9"/>
        <v/>
      </c>
      <c r="R35" s="4" t="str">
        <f t="shared" si="4"/>
        <v/>
      </c>
      <c r="T35" s="21">
        <v>518</v>
      </c>
      <c r="U35" s="2" t="s">
        <v>234</v>
      </c>
      <c r="V35" s="2">
        <v>4</v>
      </c>
      <c r="W35" s="36" t="s">
        <v>64</v>
      </c>
      <c r="X35" s="79">
        <f t="shared" si="5"/>
        <v>518</v>
      </c>
    </row>
    <row r="36" spans="1:24" x14ac:dyDescent="0.2">
      <c r="A36" s="2">
        <v>28</v>
      </c>
      <c r="B36" s="21">
        <v>720</v>
      </c>
      <c r="C36" s="19" t="str">
        <f t="shared" si="0"/>
        <v>Jake Brown</v>
      </c>
      <c r="D36" s="2">
        <f t="shared" si="1"/>
        <v>4</v>
      </c>
      <c r="E36" s="19" t="str">
        <f t="shared" si="2"/>
        <v>Willesley</v>
      </c>
      <c r="F36" s="4">
        <f t="shared" si="7"/>
        <v>7</v>
      </c>
      <c r="G36" s="4">
        <v>17</v>
      </c>
      <c r="H36" s="17">
        <f t="shared" si="6"/>
        <v>7.17</v>
      </c>
      <c r="I36" s="4" t="str">
        <f t="shared" si="9"/>
        <v/>
      </c>
      <c r="J36" s="4" t="str">
        <f t="shared" si="9"/>
        <v/>
      </c>
      <c r="K36" s="4" t="str">
        <f t="shared" si="9"/>
        <v/>
      </c>
      <c r="L36" s="4" t="str">
        <f t="shared" si="9"/>
        <v/>
      </c>
      <c r="M36" s="4" t="str">
        <f t="shared" si="9"/>
        <v/>
      </c>
      <c r="N36" s="4" t="str">
        <f t="shared" si="9"/>
        <v/>
      </c>
      <c r="O36" s="4" t="str">
        <f t="shared" si="9"/>
        <v/>
      </c>
      <c r="P36" s="4" t="str">
        <f t="shared" si="9"/>
        <v/>
      </c>
      <c r="Q36" s="4" t="str">
        <f t="shared" si="9"/>
        <v/>
      </c>
      <c r="R36" s="4" t="str">
        <f t="shared" si="4"/>
        <v>Willesley</v>
      </c>
      <c r="T36" s="21">
        <v>519</v>
      </c>
      <c r="U36" s="2" t="s">
        <v>235</v>
      </c>
      <c r="V36" s="2">
        <v>4</v>
      </c>
      <c r="W36" s="36" t="s">
        <v>64</v>
      </c>
      <c r="X36" s="79">
        <f t="shared" si="5"/>
        <v>519</v>
      </c>
    </row>
    <row r="37" spans="1:24" x14ac:dyDescent="0.2">
      <c r="A37" s="20">
        <v>29</v>
      </c>
      <c r="B37" s="21">
        <v>761</v>
      </c>
      <c r="C37" s="19" t="str">
        <f t="shared" si="0"/>
        <v>Daniel Haddon</v>
      </c>
      <c r="D37" s="2">
        <f t="shared" si="1"/>
        <v>4</v>
      </c>
      <c r="E37" s="19" t="str">
        <f t="shared" si="2"/>
        <v>ENTRY ON DAY</v>
      </c>
      <c r="F37" s="4">
        <f t="shared" si="7"/>
        <v>7</v>
      </c>
      <c r="G37" s="4">
        <v>18</v>
      </c>
      <c r="H37" s="17">
        <f t="shared" si="6"/>
        <v>7.18</v>
      </c>
      <c r="I37" s="4" t="str">
        <f t="shared" si="9"/>
        <v/>
      </c>
      <c r="J37" s="4" t="str">
        <f t="shared" si="9"/>
        <v/>
      </c>
      <c r="K37" s="4" t="str">
        <f t="shared" si="9"/>
        <v/>
      </c>
      <c r="L37" s="4" t="str">
        <f t="shared" si="9"/>
        <v/>
      </c>
      <c r="M37" s="4" t="str">
        <f t="shared" si="9"/>
        <v/>
      </c>
      <c r="N37" s="4" t="str">
        <f t="shared" si="9"/>
        <v/>
      </c>
      <c r="O37" s="4" t="str">
        <f t="shared" si="9"/>
        <v/>
      </c>
      <c r="P37" s="4" t="str">
        <f t="shared" si="9"/>
        <v/>
      </c>
      <c r="Q37" s="4" t="str">
        <f t="shared" si="9"/>
        <v/>
      </c>
      <c r="R37" s="4" t="str">
        <f t="shared" si="4"/>
        <v>ENTRY ON DAY</v>
      </c>
      <c r="T37" s="21">
        <v>520</v>
      </c>
      <c r="U37" s="2" t="s">
        <v>236</v>
      </c>
      <c r="V37" s="2">
        <v>4</v>
      </c>
      <c r="W37" s="36" t="s">
        <v>64</v>
      </c>
      <c r="X37" s="79" t="e">
        <f t="shared" si="5"/>
        <v>#N/A</v>
      </c>
    </row>
    <row r="38" spans="1:24" x14ac:dyDescent="0.2">
      <c r="A38" s="2">
        <v>30</v>
      </c>
      <c r="B38" s="21">
        <v>740</v>
      </c>
      <c r="C38" s="19" t="str">
        <f t="shared" si="0"/>
        <v>Harry Bevin</v>
      </c>
      <c r="D38" s="2">
        <f t="shared" si="1"/>
        <v>3</v>
      </c>
      <c r="E38" s="19" t="str">
        <f t="shared" si="2"/>
        <v>Thurlaston C of E</v>
      </c>
      <c r="F38" s="4">
        <f t="shared" si="7"/>
        <v>7</v>
      </c>
      <c r="G38" s="4">
        <v>19</v>
      </c>
      <c r="H38" s="17">
        <f t="shared" si="6"/>
        <v>7.19</v>
      </c>
      <c r="I38" s="4" t="str">
        <f t="shared" si="9"/>
        <v/>
      </c>
      <c r="J38" s="4" t="str">
        <f t="shared" si="9"/>
        <v/>
      </c>
      <c r="K38" s="4" t="str">
        <f t="shared" si="9"/>
        <v/>
      </c>
      <c r="L38" s="4" t="str">
        <f t="shared" si="9"/>
        <v/>
      </c>
      <c r="M38" s="4" t="str">
        <f t="shared" si="9"/>
        <v/>
      </c>
      <c r="N38" s="4" t="str">
        <f t="shared" si="9"/>
        <v/>
      </c>
      <c r="O38" s="4">
        <f t="shared" si="9"/>
        <v>30</v>
      </c>
      <c r="P38" s="4" t="str">
        <f t="shared" si="9"/>
        <v/>
      </c>
      <c r="Q38" s="4" t="str">
        <f t="shared" si="9"/>
        <v/>
      </c>
      <c r="R38" s="4" t="str">
        <f t="shared" si="4"/>
        <v/>
      </c>
      <c r="T38" s="21">
        <v>521</v>
      </c>
      <c r="U38" s="2" t="s">
        <v>237</v>
      </c>
      <c r="V38" s="2">
        <v>4</v>
      </c>
      <c r="W38" s="36" t="s">
        <v>64</v>
      </c>
      <c r="X38" s="79">
        <f t="shared" si="5"/>
        <v>521</v>
      </c>
    </row>
    <row r="39" spans="1:24" x14ac:dyDescent="0.2">
      <c r="A39" s="20">
        <v>31</v>
      </c>
      <c r="B39" s="21">
        <v>513</v>
      </c>
      <c r="C39" s="19" t="str">
        <f t="shared" si="0"/>
        <v>Drew Ottewell</v>
      </c>
      <c r="D39" s="2">
        <f t="shared" si="1"/>
        <v>3</v>
      </c>
      <c r="E39" s="19" t="str">
        <f t="shared" si="2"/>
        <v>Orchard Primary</v>
      </c>
      <c r="F39" s="4">
        <f t="shared" si="7"/>
        <v>7</v>
      </c>
      <c r="G39" s="4">
        <v>20</v>
      </c>
      <c r="H39" s="17">
        <f t="shared" si="6"/>
        <v>7.2</v>
      </c>
      <c r="I39" s="4" t="str">
        <f t="shared" ref="I39:Q48" si="10">IF($E39=I$8,+$A39,"")</f>
        <v/>
      </c>
      <c r="J39" s="4">
        <f t="shared" si="10"/>
        <v>31</v>
      </c>
      <c r="K39" s="4" t="str">
        <f t="shared" si="10"/>
        <v/>
      </c>
      <c r="L39" s="4" t="str">
        <f t="shared" si="10"/>
        <v/>
      </c>
      <c r="M39" s="4" t="str">
        <f t="shared" si="10"/>
        <v/>
      </c>
      <c r="N39" s="4" t="str">
        <f t="shared" si="10"/>
        <v/>
      </c>
      <c r="O39" s="4" t="str">
        <f t="shared" si="10"/>
        <v/>
      </c>
      <c r="P39" s="4" t="str">
        <f t="shared" si="10"/>
        <v/>
      </c>
      <c r="Q39" s="4" t="str">
        <f t="shared" si="10"/>
        <v/>
      </c>
      <c r="R39" s="4" t="str">
        <f t="shared" si="4"/>
        <v/>
      </c>
      <c r="T39" s="21">
        <v>522</v>
      </c>
      <c r="U39" s="2" t="s">
        <v>238</v>
      </c>
      <c r="V39" s="2">
        <v>4</v>
      </c>
      <c r="W39" s="36" t="s">
        <v>64</v>
      </c>
      <c r="X39" s="79">
        <f t="shared" si="5"/>
        <v>522</v>
      </c>
    </row>
    <row r="40" spans="1:24" x14ac:dyDescent="0.2">
      <c r="A40" s="2">
        <v>32</v>
      </c>
      <c r="B40" s="21">
        <v>732</v>
      </c>
      <c r="C40" s="19" t="str">
        <f t="shared" si="0"/>
        <v>George Bond</v>
      </c>
      <c r="D40" s="2">
        <f t="shared" si="1"/>
        <v>3</v>
      </c>
      <c r="E40" s="19" t="str">
        <f t="shared" si="2"/>
        <v>Mercenfeld</v>
      </c>
      <c r="F40" s="4">
        <f t="shared" si="7"/>
        <v>7</v>
      </c>
      <c r="G40" s="4">
        <v>20</v>
      </c>
      <c r="H40" s="17">
        <f t="shared" si="6"/>
        <v>7.2</v>
      </c>
      <c r="I40" s="4" t="str">
        <f t="shared" si="10"/>
        <v/>
      </c>
      <c r="J40" s="4" t="str">
        <f t="shared" si="10"/>
        <v/>
      </c>
      <c r="K40" s="4" t="str">
        <f t="shared" si="10"/>
        <v/>
      </c>
      <c r="L40" s="4" t="str">
        <f t="shared" si="10"/>
        <v/>
      </c>
      <c r="M40" s="4" t="str">
        <f t="shared" si="10"/>
        <v/>
      </c>
      <c r="N40" s="4" t="str">
        <f t="shared" si="10"/>
        <v/>
      </c>
      <c r="O40" s="4" t="str">
        <f t="shared" si="10"/>
        <v/>
      </c>
      <c r="P40" s="4">
        <f t="shared" si="10"/>
        <v>32</v>
      </c>
      <c r="Q40" s="4" t="str">
        <f t="shared" si="10"/>
        <v/>
      </c>
      <c r="R40" s="4" t="str">
        <f t="shared" si="4"/>
        <v/>
      </c>
      <c r="T40" s="21">
        <v>532</v>
      </c>
      <c r="U40" s="2" t="s">
        <v>239</v>
      </c>
      <c r="V40" s="2">
        <v>3</v>
      </c>
      <c r="W40" s="36" t="s">
        <v>64</v>
      </c>
      <c r="X40" s="79">
        <f t="shared" si="5"/>
        <v>532</v>
      </c>
    </row>
    <row r="41" spans="1:24" x14ac:dyDescent="0.2">
      <c r="A41" s="20">
        <v>33</v>
      </c>
      <c r="B41" s="21">
        <v>599</v>
      </c>
      <c r="C41" s="19" t="str">
        <f t="shared" ref="C41:C72" si="11">VLOOKUP($B41,$T:$W,2,0)</f>
        <v>George Riley-Flinders</v>
      </c>
      <c r="D41" s="2">
        <f t="shared" ref="D41:D72" si="12">VLOOKUP($B41,$T:$W,3,0)</f>
        <v>4</v>
      </c>
      <c r="E41" s="19" t="str">
        <f t="shared" ref="E41:E72" si="13">VLOOKUP($B41,$T:$W,4,0)</f>
        <v>St Peter's Market Bosworth</v>
      </c>
      <c r="F41" s="4">
        <f t="shared" si="7"/>
        <v>7</v>
      </c>
      <c r="G41" s="4">
        <v>22</v>
      </c>
      <c r="H41" s="17">
        <f t="shared" si="6"/>
        <v>7.22</v>
      </c>
      <c r="I41" s="4" t="str">
        <f t="shared" si="10"/>
        <v/>
      </c>
      <c r="J41" s="4" t="str">
        <f t="shared" si="10"/>
        <v/>
      </c>
      <c r="K41" s="4" t="str">
        <f t="shared" si="10"/>
        <v/>
      </c>
      <c r="L41" s="4" t="str">
        <f t="shared" si="10"/>
        <v/>
      </c>
      <c r="M41" s="4">
        <f t="shared" si="10"/>
        <v>33</v>
      </c>
      <c r="N41" s="4" t="str">
        <f t="shared" si="10"/>
        <v/>
      </c>
      <c r="O41" s="4" t="str">
        <f t="shared" si="10"/>
        <v/>
      </c>
      <c r="P41" s="4" t="str">
        <f t="shared" si="10"/>
        <v/>
      </c>
      <c r="Q41" s="4" t="str">
        <f t="shared" si="10"/>
        <v/>
      </c>
      <c r="R41" s="4" t="str">
        <f t="shared" si="4"/>
        <v/>
      </c>
      <c r="T41" s="21">
        <v>537</v>
      </c>
      <c r="U41" s="2" t="s">
        <v>240</v>
      </c>
      <c r="V41" s="2">
        <v>3</v>
      </c>
      <c r="W41" s="39" t="s">
        <v>124</v>
      </c>
      <c r="X41" s="79">
        <f t="shared" ref="X41:X72" si="14">VLOOKUP(T41,B:B,1,0)</f>
        <v>537</v>
      </c>
    </row>
    <row r="42" spans="1:24" x14ac:dyDescent="0.2">
      <c r="A42" s="2">
        <v>34</v>
      </c>
      <c r="B42" s="21">
        <v>514</v>
      </c>
      <c r="C42" s="19" t="str">
        <f t="shared" si="11"/>
        <v>Sam Brain</v>
      </c>
      <c r="D42" s="2">
        <f t="shared" si="12"/>
        <v>3</v>
      </c>
      <c r="E42" s="19" t="str">
        <f t="shared" si="13"/>
        <v>Orchard Primary</v>
      </c>
      <c r="F42" s="4">
        <f t="shared" si="7"/>
        <v>7</v>
      </c>
      <c r="G42" s="4">
        <v>23</v>
      </c>
      <c r="H42" s="17">
        <f t="shared" si="6"/>
        <v>7.23</v>
      </c>
      <c r="I42" s="4" t="str">
        <f t="shared" si="10"/>
        <v/>
      </c>
      <c r="J42" s="4">
        <f t="shared" si="10"/>
        <v>34</v>
      </c>
      <c r="K42" s="4" t="str">
        <f t="shared" si="10"/>
        <v/>
      </c>
      <c r="L42" s="4" t="str">
        <f t="shared" si="10"/>
        <v/>
      </c>
      <c r="M42" s="4" t="str">
        <f t="shared" si="10"/>
        <v/>
      </c>
      <c r="N42" s="4" t="str">
        <f t="shared" si="10"/>
        <v/>
      </c>
      <c r="O42" s="4" t="str">
        <f t="shared" si="10"/>
        <v/>
      </c>
      <c r="P42" s="4" t="str">
        <f t="shared" si="10"/>
        <v/>
      </c>
      <c r="Q42" s="4" t="str">
        <f t="shared" si="10"/>
        <v/>
      </c>
      <c r="R42" s="4" t="str">
        <f t="shared" si="4"/>
        <v/>
      </c>
      <c r="T42" s="21">
        <v>538</v>
      </c>
      <c r="U42" s="2" t="s">
        <v>241</v>
      </c>
      <c r="V42" s="2">
        <v>3</v>
      </c>
      <c r="W42" s="76" t="s">
        <v>205</v>
      </c>
      <c r="X42" s="79">
        <f t="shared" si="14"/>
        <v>538</v>
      </c>
    </row>
    <row r="43" spans="1:24" x14ac:dyDescent="0.2">
      <c r="A43" s="20">
        <v>35</v>
      </c>
      <c r="B43" s="21">
        <v>734</v>
      </c>
      <c r="C43" s="19" t="str">
        <f t="shared" si="11"/>
        <v>Owen Rafton</v>
      </c>
      <c r="D43" s="2">
        <f t="shared" si="12"/>
        <v>3</v>
      </c>
      <c r="E43" s="19" t="str">
        <f t="shared" si="13"/>
        <v>Mercenfeld</v>
      </c>
      <c r="F43" s="4">
        <f t="shared" si="7"/>
        <v>7</v>
      </c>
      <c r="G43" s="4">
        <v>25</v>
      </c>
      <c r="H43" s="17">
        <f t="shared" si="6"/>
        <v>7.25</v>
      </c>
      <c r="I43" s="4" t="str">
        <f t="shared" si="10"/>
        <v/>
      </c>
      <c r="J43" s="4" t="str">
        <f t="shared" si="10"/>
        <v/>
      </c>
      <c r="K43" s="4" t="str">
        <f t="shared" si="10"/>
        <v/>
      </c>
      <c r="L43" s="4" t="str">
        <f t="shared" si="10"/>
        <v/>
      </c>
      <c r="M43" s="4" t="str">
        <f t="shared" si="10"/>
        <v/>
      </c>
      <c r="N43" s="4" t="str">
        <f t="shared" si="10"/>
        <v/>
      </c>
      <c r="O43" s="4" t="str">
        <f t="shared" si="10"/>
        <v/>
      </c>
      <c r="P43" s="4">
        <f t="shared" si="10"/>
        <v>35</v>
      </c>
      <c r="Q43" s="4" t="str">
        <f t="shared" si="10"/>
        <v/>
      </c>
      <c r="R43" s="4" t="str">
        <f t="shared" si="4"/>
        <v/>
      </c>
      <c r="T43" s="21">
        <v>542</v>
      </c>
      <c r="U43" s="2" t="s">
        <v>242</v>
      </c>
      <c r="V43" s="2">
        <v>4</v>
      </c>
      <c r="W43" s="19" t="s">
        <v>39</v>
      </c>
      <c r="X43" s="79">
        <f t="shared" si="14"/>
        <v>542</v>
      </c>
    </row>
    <row r="44" spans="1:24" x14ac:dyDescent="0.2">
      <c r="A44" s="2">
        <v>36</v>
      </c>
      <c r="B44" s="21">
        <v>501</v>
      </c>
      <c r="C44" s="19" t="str">
        <f t="shared" si="11"/>
        <v>Oliver Wideman</v>
      </c>
      <c r="D44" s="2">
        <f t="shared" si="12"/>
        <v>3</v>
      </c>
      <c r="E44" s="19" t="str">
        <f t="shared" si="13"/>
        <v>Willesley</v>
      </c>
      <c r="F44" s="4">
        <f t="shared" si="7"/>
        <v>7</v>
      </c>
      <c r="G44" s="4">
        <v>29</v>
      </c>
      <c r="H44" s="17">
        <f t="shared" si="6"/>
        <v>7.29</v>
      </c>
      <c r="I44" s="4" t="str">
        <f t="shared" si="10"/>
        <v/>
      </c>
      <c r="J44" s="4" t="str">
        <f t="shared" si="10"/>
        <v/>
      </c>
      <c r="K44" s="4" t="str">
        <f t="shared" si="10"/>
        <v/>
      </c>
      <c r="L44" s="4" t="str">
        <f t="shared" si="10"/>
        <v/>
      </c>
      <c r="M44" s="4" t="str">
        <f t="shared" si="10"/>
        <v/>
      </c>
      <c r="N44" s="4" t="str">
        <f t="shared" si="10"/>
        <v/>
      </c>
      <c r="O44" s="4" t="str">
        <f t="shared" si="10"/>
        <v/>
      </c>
      <c r="P44" s="4" t="str">
        <f t="shared" si="10"/>
        <v/>
      </c>
      <c r="Q44" s="4" t="str">
        <f t="shared" si="10"/>
        <v/>
      </c>
      <c r="R44" s="4" t="str">
        <f t="shared" si="4"/>
        <v>Willesley</v>
      </c>
      <c r="T44" s="21">
        <v>545</v>
      </c>
      <c r="U44" s="2" t="s">
        <v>243</v>
      </c>
      <c r="V44" s="2">
        <v>4</v>
      </c>
      <c r="W44" s="52" t="s">
        <v>30</v>
      </c>
      <c r="X44" s="79">
        <f t="shared" si="14"/>
        <v>545</v>
      </c>
    </row>
    <row r="45" spans="1:24" x14ac:dyDescent="0.2">
      <c r="A45" s="20">
        <v>37</v>
      </c>
      <c r="B45" s="21">
        <v>397</v>
      </c>
      <c r="C45" s="19" t="str">
        <f t="shared" si="11"/>
        <v>Oli Davis</v>
      </c>
      <c r="D45" s="2">
        <f t="shared" si="12"/>
        <v>4</v>
      </c>
      <c r="E45" s="19" t="str">
        <f t="shared" si="13"/>
        <v>Market Harboro AC</v>
      </c>
      <c r="F45" s="4">
        <f t="shared" si="7"/>
        <v>7</v>
      </c>
      <c r="G45" s="4">
        <v>32</v>
      </c>
      <c r="H45" s="17">
        <f t="shared" si="6"/>
        <v>7.32</v>
      </c>
      <c r="I45" s="4" t="str">
        <f t="shared" si="10"/>
        <v/>
      </c>
      <c r="J45" s="4" t="str">
        <f t="shared" si="10"/>
        <v/>
      </c>
      <c r="K45" s="4" t="str">
        <f t="shared" si="10"/>
        <v/>
      </c>
      <c r="L45" s="4" t="str">
        <f t="shared" si="10"/>
        <v/>
      </c>
      <c r="M45" s="4" t="str">
        <f t="shared" si="10"/>
        <v/>
      </c>
      <c r="N45" s="4" t="str">
        <f t="shared" si="10"/>
        <v/>
      </c>
      <c r="O45" s="4" t="str">
        <f t="shared" si="10"/>
        <v/>
      </c>
      <c r="P45" s="4" t="str">
        <f t="shared" si="10"/>
        <v/>
      </c>
      <c r="Q45" s="4" t="str">
        <f t="shared" si="10"/>
        <v/>
      </c>
      <c r="R45" s="4" t="str">
        <f t="shared" si="4"/>
        <v>Market Harboro AC</v>
      </c>
      <c r="T45" s="21">
        <v>548</v>
      </c>
      <c r="U45" s="2" t="s">
        <v>244</v>
      </c>
      <c r="V45" s="2">
        <v>4</v>
      </c>
      <c r="W45" s="19" t="s">
        <v>245</v>
      </c>
      <c r="X45" s="79">
        <f t="shared" si="14"/>
        <v>548</v>
      </c>
    </row>
    <row r="46" spans="1:24" x14ac:dyDescent="0.2">
      <c r="A46" s="2">
        <v>38</v>
      </c>
      <c r="B46" s="21">
        <v>663</v>
      </c>
      <c r="C46" s="19" t="str">
        <f t="shared" si="11"/>
        <v>Alex Talbot</v>
      </c>
      <c r="D46" s="2">
        <f t="shared" si="12"/>
        <v>3</v>
      </c>
      <c r="E46" s="19" t="str">
        <f t="shared" si="13"/>
        <v>St Mary's Bitteswell</v>
      </c>
      <c r="F46" s="4">
        <f t="shared" si="7"/>
        <v>7</v>
      </c>
      <c r="G46" s="4">
        <v>36</v>
      </c>
      <c r="H46" s="17">
        <f t="shared" si="6"/>
        <v>7.36</v>
      </c>
      <c r="I46" s="4" t="str">
        <f t="shared" si="10"/>
        <v/>
      </c>
      <c r="J46" s="4" t="str">
        <f t="shared" si="10"/>
        <v/>
      </c>
      <c r="K46" s="4" t="str">
        <f t="shared" si="10"/>
        <v/>
      </c>
      <c r="L46" s="4" t="str">
        <f t="shared" si="10"/>
        <v/>
      </c>
      <c r="M46" s="4" t="str">
        <f t="shared" si="10"/>
        <v/>
      </c>
      <c r="N46" s="4" t="str">
        <f t="shared" si="10"/>
        <v/>
      </c>
      <c r="O46" s="4" t="str">
        <f t="shared" si="10"/>
        <v/>
      </c>
      <c r="P46" s="4" t="str">
        <f t="shared" si="10"/>
        <v/>
      </c>
      <c r="Q46" s="4" t="str">
        <f t="shared" si="10"/>
        <v/>
      </c>
      <c r="R46" s="4" t="str">
        <f t="shared" si="4"/>
        <v>St Mary's Bitteswell</v>
      </c>
      <c r="T46" s="21">
        <v>550</v>
      </c>
      <c r="U46" s="2" t="s">
        <v>246</v>
      </c>
      <c r="V46" s="2">
        <v>4</v>
      </c>
      <c r="W46" s="54" t="s">
        <v>45</v>
      </c>
      <c r="X46" s="79">
        <f t="shared" si="14"/>
        <v>550</v>
      </c>
    </row>
    <row r="47" spans="1:24" x14ac:dyDescent="0.2">
      <c r="A47" s="20">
        <v>39</v>
      </c>
      <c r="B47" s="21">
        <v>548</v>
      </c>
      <c r="C47" s="19" t="str">
        <f t="shared" si="11"/>
        <v>James Ward</v>
      </c>
      <c r="D47" s="2">
        <f t="shared" si="12"/>
        <v>4</v>
      </c>
      <c r="E47" s="19" t="str">
        <f t="shared" si="13"/>
        <v>Kirby Muxloe Primary</v>
      </c>
      <c r="F47" s="4">
        <f t="shared" si="7"/>
        <v>7</v>
      </c>
      <c r="G47" s="4">
        <v>39</v>
      </c>
      <c r="H47" s="17">
        <f t="shared" si="6"/>
        <v>7.39</v>
      </c>
      <c r="I47" s="4" t="str">
        <f t="shared" si="10"/>
        <v/>
      </c>
      <c r="J47" s="4" t="str">
        <f t="shared" si="10"/>
        <v/>
      </c>
      <c r="K47" s="4" t="str">
        <f t="shared" si="10"/>
        <v/>
      </c>
      <c r="L47" s="4" t="str">
        <f t="shared" si="10"/>
        <v/>
      </c>
      <c r="M47" s="4" t="str">
        <f t="shared" si="10"/>
        <v/>
      </c>
      <c r="N47" s="4" t="str">
        <f t="shared" si="10"/>
        <v/>
      </c>
      <c r="O47" s="4" t="str">
        <f t="shared" si="10"/>
        <v/>
      </c>
      <c r="P47" s="4" t="str">
        <f t="shared" si="10"/>
        <v/>
      </c>
      <c r="Q47" s="4" t="str">
        <f t="shared" si="10"/>
        <v/>
      </c>
      <c r="R47" s="4" t="str">
        <f t="shared" si="4"/>
        <v>Kirby Muxloe Primary</v>
      </c>
      <c r="T47" s="21">
        <v>558</v>
      </c>
      <c r="U47" s="2" t="s">
        <v>247</v>
      </c>
      <c r="V47" s="2">
        <v>3</v>
      </c>
      <c r="W47" s="63" t="s">
        <v>68</v>
      </c>
      <c r="X47" s="79">
        <f t="shared" si="14"/>
        <v>558</v>
      </c>
    </row>
    <row r="48" spans="1:24" x14ac:dyDescent="0.2">
      <c r="A48" s="2">
        <v>40</v>
      </c>
      <c r="B48" s="21">
        <v>444</v>
      </c>
      <c r="C48" s="19" t="str">
        <f t="shared" si="11"/>
        <v>Harry Jones</v>
      </c>
      <c r="D48" s="2">
        <f t="shared" si="12"/>
        <v>3</v>
      </c>
      <c r="E48" s="19" t="str">
        <f t="shared" si="13"/>
        <v xml:space="preserve">Ivanhoe Robins </v>
      </c>
      <c r="F48" s="4">
        <f t="shared" si="7"/>
        <v>7</v>
      </c>
      <c r="G48" s="4">
        <v>40</v>
      </c>
      <c r="H48" s="17">
        <f t="shared" si="6"/>
        <v>7.4</v>
      </c>
      <c r="I48" s="4">
        <f t="shared" si="10"/>
        <v>40</v>
      </c>
      <c r="J48" s="4" t="str">
        <f t="shared" si="10"/>
        <v/>
      </c>
      <c r="K48" s="4" t="str">
        <f t="shared" si="10"/>
        <v/>
      </c>
      <c r="L48" s="4" t="str">
        <f t="shared" si="10"/>
        <v/>
      </c>
      <c r="M48" s="4" t="str">
        <f t="shared" si="10"/>
        <v/>
      </c>
      <c r="N48" s="4" t="str">
        <f t="shared" si="10"/>
        <v/>
      </c>
      <c r="O48" s="4" t="str">
        <f t="shared" si="10"/>
        <v/>
      </c>
      <c r="P48" s="4" t="str">
        <f t="shared" si="10"/>
        <v/>
      </c>
      <c r="Q48" s="4" t="str">
        <f t="shared" si="10"/>
        <v/>
      </c>
      <c r="R48" s="4" t="str">
        <f t="shared" si="4"/>
        <v/>
      </c>
      <c r="T48" s="21">
        <v>570</v>
      </c>
      <c r="U48" s="19" t="s">
        <v>248</v>
      </c>
      <c r="V48" s="2">
        <v>3</v>
      </c>
      <c r="W48" s="19" t="s">
        <v>20</v>
      </c>
      <c r="X48" s="79">
        <f t="shared" si="14"/>
        <v>570</v>
      </c>
    </row>
    <row r="49" spans="1:24" x14ac:dyDescent="0.2">
      <c r="A49" s="20">
        <v>41</v>
      </c>
      <c r="B49" s="21">
        <v>690</v>
      </c>
      <c r="C49" s="19" t="str">
        <f t="shared" si="11"/>
        <v>Jacob Lees</v>
      </c>
      <c r="D49" s="2">
        <f t="shared" si="12"/>
        <v>3</v>
      </c>
      <c r="E49" s="19" t="str">
        <f t="shared" si="13"/>
        <v>Elizabeth Woodville</v>
      </c>
      <c r="F49" s="4">
        <f t="shared" si="7"/>
        <v>7</v>
      </c>
      <c r="G49" s="4">
        <v>41</v>
      </c>
      <c r="H49" s="17">
        <f t="shared" si="6"/>
        <v>7.41</v>
      </c>
      <c r="I49" s="4" t="str">
        <f t="shared" ref="I49:Q54" si="15">IF($E49=I$8,+$A49,"")</f>
        <v/>
      </c>
      <c r="J49" s="4" t="str">
        <f t="shared" si="15"/>
        <v/>
      </c>
      <c r="K49" s="4">
        <f t="shared" si="15"/>
        <v>41</v>
      </c>
      <c r="L49" s="4" t="str">
        <f t="shared" si="15"/>
        <v/>
      </c>
      <c r="M49" s="4" t="str">
        <f t="shared" si="15"/>
        <v/>
      </c>
      <c r="N49" s="4" t="str">
        <f t="shared" si="15"/>
        <v/>
      </c>
      <c r="O49" s="4" t="str">
        <f t="shared" si="15"/>
        <v/>
      </c>
      <c r="P49" s="4" t="str">
        <f t="shared" si="15"/>
        <v/>
      </c>
      <c r="Q49" s="4" t="str">
        <f t="shared" si="15"/>
        <v/>
      </c>
      <c r="R49" s="4" t="str">
        <f t="shared" si="4"/>
        <v/>
      </c>
      <c r="T49" s="21">
        <v>571</v>
      </c>
      <c r="U49" s="19" t="s">
        <v>249</v>
      </c>
      <c r="V49" s="2">
        <v>4</v>
      </c>
      <c r="W49" s="19" t="s">
        <v>186</v>
      </c>
      <c r="X49" s="79">
        <f t="shared" si="14"/>
        <v>571</v>
      </c>
    </row>
    <row r="50" spans="1:24" x14ac:dyDescent="0.2">
      <c r="A50" s="2">
        <v>42</v>
      </c>
      <c r="B50" s="21">
        <v>699</v>
      </c>
      <c r="C50" s="19" t="str">
        <f t="shared" si="11"/>
        <v>Edwin Hornidge</v>
      </c>
      <c r="D50" s="2">
        <f t="shared" si="12"/>
        <v>4</v>
      </c>
      <c r="E50" s="19" t="str">
        <f t="shared" si="13"/>
        <v>St Barts</v>
      </c>
      <c r="F50" s="4">
        <f t="shared" si="7"/>
        <v>7</v>
      </c>
      <c r="G50" s="4">
        <v>45</v>
      </c>
      <c r="H50" s="17">
        <f t="shared" si="6"/>
        <v>7.45</v>
      </c>
      <c r="I50" s="4" t="str">
        <f t="shared" si="15"/>
        <v/>
      </c>
      <c r="J50" s="4" t="str">
        <f t="shared" si="15"/>
        <v/>
      </c>
      <c r="K50" s="4" t="str">
        <f t="shared" si="15"/>
        <v/>
      </c>
      <c r="L50" s="4" t="str">
        <f t="shared" si="15"/>
        <v/>
      </c>
      <c r="M50" s="4" t="str">
        <f t="shared" si="15"/>
        <v/>
      </c>
      <c r="N50" s="4">
        <f t="shared" si="15"/>
        <v>42</v>
      </c>
      <c r="O50" s="4" t="str">
        <f t="shared" si="15"/>
        <v/>
      </c>
      <c r="P50" s="4" t="str">
        <f t="shared" si="15"/>
        <v/>
      </c>
      <c r="Q50" s="4" t="str">
        <f t="shared" si="15"/>
        <v/>
      </c>
      <c r="R50" s="4" t="str">
        <f t="shared" si="4"/>
        <v/>
      </c>
      <c r="T50" s="21">
        <v>572</v>
      </c>
      <c r="U50" s="19" t="s">
        <v>250</v>
      </c>
      <c r="V50" s="2">
        <v>4</v>
      </c>
      <c r="W50" s="54" t="s">
        <v>45</v>
      </c>
      <c r="X50" s="79">
        <f t="shared" si="14"/>
        <v>572</v>
      </c>
    </row>
    <row r="51" spans="1:24" x14ac:dyDescent="0.2">
      <c r="A51" s="20">
        <v>43</v>
      </c>
      <c r="B51" s="21">
        <v>735</v>
      </c>
      <c r="C51" s="19" t="str">
        <f t="shared" si="11"/>
        <v>Harry White</v>
      </c>
      <c r="D51" s="2">
        <f t="shared" si="12"/>
        <v>3</v>
      </c>
      <c r="E51" s="19" t="str">
        <f t="shared" si="13"/>
        <v>Mercenfeld</v>
      </c>
      <c r="F51" s="4">
        <f t="shared" si="7"/>
        <v>7</v>
      </c>
      <c r="G51" s="4">
        <v>46</v>
      </c>
      <c r="H51" s="17">
        <f t="shared" si="6"/>
        <v>7.46</v>
      </c>
      <c r="I51" s="4" t="str">
        <f t="shared" si="15"/>
        <v/>
      </c>
      <c r="J51" s="4" t="str">
        <f t="shared" si="15"/>
        <v/>
      </c>
      <c r="K51" s="4" t="str">
        <f t="shared" si="15"/>
        <v/>
      </c>
      <c r="L51" s="4" t="str">
        <f t="shared" si="15"/>
        <v/>
      </c>
      <c r="M51" s="4" t="str">
        <f t="shared" si="15"/>
        <v/>
      </c>
      <c r="N51" s="4" t="str">
        <f t="shared" si="15"/>
        <v/>
      </c>
      <c r="O51" s="4" t="str">
        <f t="shared" si="15"/>
        <v/>
      </c>
      <c r="P51" s="4">
        <f t="shared" si="15"/>
        <v>43</v>
      </c>
      <c r="Q51" s="4" t="str">
        <f t="shared" si="15"/>
        <v/>
      </c>
      <c r="R51" s="4" t="str">
        <f t="shared" si="4"/>
        <v/>
      </c>
      <c r="T51" s="21">
        <v>580</v>
      </c>
      <c r="U51" s="19" t="s">
        <v>251</v>
      </c>
      <c r="V51" s="2">
        <v>4</v>
      </c>
      <c r="W51" s="19" t="s">
        <v>122</v>
      </c>
      <c r="X51" s="79">
        <f t="shared" si="14"/>
        <v>580</v>
      </c>
    </row>
    <row r="52" spans="1:24" x14ac:dyDescent="0.2">
      <c r="A52" s="2">
        <v>44</v>
      </c>
      <c r="B52" s="21">
        <v>371</v>
      </c>
      <c r="C52" s="19" t="str">
        <f t="shared" si="11"/>
        <v>Evan Richardson</v>
      </c>
      <c r="D52" s="2">
        <f t="shared" si="12"/>
        <v>3</v>
      </c>
      <c r="E52" s="19" t="str">
        <f t="shared" si="13"/>
        <v xml:space="preserve">Ivanhoe Robins </v>
      </c>
      <c r="F52" s="4">
        <f t="shared" si="7"/>
        <v>7</v>
      </c>
      <c r="G52" s="4">
        <v>47</v>
      </c>
      <c r="H52" s="17">
        <f t="shared" si="6"/>
        <v>7.47</v>
      </c>
      <c r="I52" s="4">
        <f t="shared" si="15"/>
        <v>44</v>
      </c>
      <c r="J52" s="4" t="str">
        <f t="shared" si="15"/>
        <v/>
      </c>
      <c r="K52" s="4" t="str">
        <f t="shared" si="15"/>
        <v/>
      </c>
      <c r="L52" s="4" t="str">
        <f t="shared" si="15"/>
        <v/>
      </c>
      <c r="M52" s="4" t="str">
        <f t="shared" si="15"/>
        <v/>
      </c>
      <c r="N52" s="4" t="str">
        <f t="shared" si="15"/>
        <v/>
      </c>
      <c r="O52" s="4" t="str">
        <f t="shared" si="15"/>
        <v/>
      </c>
      <c r="P52" s="4" t="str">
        <f t="shared" si="15"/>
        <v/>
      </c>
      <c r="Q52" s="4" t="str">
        <f t="shared" si="15"/>
        <v/>
      </c>
      <c r="R52" s="4" t="str">
        <f t="shared" si="4"/>
        <v/>
      </c>
      <c r="T52" s="21">
        <v>583</v>
      </c>
      <c r="U52" s="19" t="s">
        <v>252</v>
      </c>
      <c r="V52" s="2">
        <v>4</v>
      </c>
      <c r="W52" s="54" t="s">
        <v>45</v>
      </c>
      <c r="X52" s="79">
        <f t="shared" si="14"/>
        <v>583</v>
      </c>
    </row>
    <row r="53" spans="1:24" x14ac:dyDescent="0.2">
      <c r="A53" s="20">
        <v>45</v>
      </c>
      <c r="B53" s="21">
        <v>730</v>
      </c>
      <c r="C53" s="19" t="str">
        <f t="shared" si="11"/>
        <v>Jacob Sanders</v>
      </c>
      <c r="D53" s="2">
        <f t="shared" si="12"/>
        <v>3</v>
      </c>
      <c r="E53" s="19" t="str">
        <f t="shared" si="13"/>
        <v>Mercenfeld</v>
      </c>
      <c r="F53" s="4">
        <f t="shared" si="7"/>
        <v>7</v>
      </c>
      <c r="G53" s="4">
        <v>53</v>
      </c>
      <c r="H53" s="17">
        <f t="shared" si="6"/>
        <v>7.53</v>
      </c>
      <c r="I53" s="4" t="str">
        <f t="shared" si="15"/>
        <v/>
      </c>
      <c r="J53" s="4" t="str">
        <f t="shared" si="15"/>
        <v/>
      </c>
      <c r="K53" s="4" t="str">
        <f t="shared" si="15"/>
        <v/>
      </c>
      <c r="L53" s="4" t="str">
        <f t="shared" si="15"/>
        <v/>
      </c>
      <c r="M53" s="4" t="str">
        <f t="shared" si="15"/>
        <v/>
      </c>
      <c r="N53" s="4" t="str">
        <f t="shared" si="15"/>
        <v/>
      </c>
      <c r="O53" s="4" t="str">
        <f t="shared" si="15"/>
        <v/>
      </c>
      <c r="P53" s="4">
        <f t="shared" si="15"/>
        <v>45</v>
      </c>
      <c r="Q53" s="4" t="str">
        <f t="shared" si="15"/>
        <v/>
      </c>
      <c r="R53" s="4" t="str">
        <f t="shared" si="4"/>
        <v/>
      </c>
      <c r="T53" s="21">
        <v>586</v>
      </c>
      <c r="U53" s="19" t="s">
        <v>253</v>
      </c>
      <c r="V53" s="2">
        <v>3</v>
      </c>
      <c r="W53" s="76" t="s">
        <v>205</v>
      </c>
      <c r="X53" s="79">
        <f t="shared" si="14"/>
        <v>586</v>
      </c>
    </row>
    <row r="54" spans="1:24" x14ac:dyDescent="0.2">
      <c r="A54" s="2">
        <v>46</v>
      </c>
      <c r="B54" s="21">
        <v>583</v>
      </c>
      <c r="C54" s="19" t="str">
        <f t="shared" si="11"/>
        <v>Jack Dallinger</v>
      </c>
      <c r="D54" s="2">
        <f t="shared" si="12"/>
        <v>4</v>
      </c>
      <c r="E54" s="19" t="str">
        <f t="shared" si="13"/>
        <v>Hinckley RC</v>
      </c>
      <c r="F54" s="4">
        <f t="shared" si="7"/>
        <v>7</v>
      </c>
      <c r="G54" s="4">
        <v>57</v>
      </c>
      <c r="H54" s="17">
        <f t="shared" si="6"/>
        <v>7.57</v>
      </c>
      <c r="I54" s="4" t="str">
        <f t="shared" si="15"/>
        <v/>
      </c>
      <c r="J54" s="4" t="str">
        <f t="shared" si="15"/>
        <v/>
      </c>
      <c r="K54" s="4" t="str">
        <f t="shared" si="15"/>
        <v/>
      </c>
      <c r="L54" s="4">
        <f t="shared" si="15"/>
        <v>46</v>
      </c>
      <c r="M54" s="4" t="str">
        <f t="shared" si="15"/>
        <v/>
      </c>
      <c r="N54" s="4" t="str">
        <f t="shared" si="15"/>
        <v/>
      </c>
      <c r="O54" s="4" t="str">
        <f t="shared" si="15"/>
        <v/>
      </c>
      <c r="P54" s="4" t="str">
        <f t="shared" si="15"/>
        <v/>
      </c>
      <c r="Q54" s="4" t="str">
        <f t="shared" si="15"/>
        <v/>
      </c>
      <c r="R54" s="4" t="str">
        <f t="shared" si="4"/>
        <v/>
      </c>
      <c r="T54" s="21">
        <v>587</v>
      </c>
      <c r="U54" s="19" t="s">
        <v>254</v>
      </c>
      <c r="V54" s="2">
        <v>4</v>
      </c>
      <c r="W54" s="36" t="s">
        <v>64</v>
      </c>
      <c r="X54" s="79" t="e">
        <f t="shared" si="14"/>
        <v>#N/A</v>
      </c>
    </row>
    <row r="55" spans="1:24" x14ac:dyDescent="0.2">
      <c r="A55" s="2">
        <v>47</v>
      </c>
      <c r="B55" s="21">
        <v>545</v>
      </c>
      <c r="C55" s="19" t="str">
        <f t="shared" si="11"/>
        <v>Ethan Clarke</v>
      </c>
      <c r="D55" s="2">
        <f t="shared" si="12"/>
        <v>4</v>
      </c>
      <c r="E55" s="19" t="str">
        <f t="shared" si="13"/>
        <v xml:space="preserve">Ivanhoe Robins </v>
      </c>
      <c r="F55" s="4">
        <f t="shared" si="7"/>
        <v>7</v>
      </c>
      <c r="G55" s="4">
        <v>59</v>
      </c>
      <c r="H55" s="17">
        <f t="shared" si="6"/>
        <v>7.59</v>
      </c>
      <c r="I55" s="4">
        <f t="shared" ref="I55:Q76" si="16">IF($E55=I$8,+$A55,"")</f>
        <v>47</v>
      </c>
      <c r="J55" s="4" t="str">
        <f t="shared" si="16"/>
        <v/>
      </c>
      <c r="K55" s="4" t="str">
        <f t="shared" si="16"/>
        <v/>
      </c>
      <c r="L55" s="4" t="str">
        <f t="shared" si="16"/>
        <v/>
      </c>
      <c r="M55" s="4" t="str">
        <f t="shared" si="16"/>
        <v/>
      </c>
      <c r="N55" s="4" t="str">
        <f t="shared" si="16"/>
        <v/>
      </c>
      <c r="O55" s="4" t="str">
        <f t="shared" si="16"/>
        <v/>
      </c>
      <c r="P55" s="4" t="str">
        <f t="shared" si="16"/>
        <v/>
      </c>
      <c r="Q55" s="4" t="str">
        <f t="shared" si="16"/>
        <v/>
      </c>
      <c r="R55" s="4" t="str">
        <f t="shared" si="4"/>
        <v/>
      </c>
      <c r="T55" s="21">
        <v>595</v>
      </c>
      <c r="U55" s="19" t="s">
        <v>255</v>
      </c>
      <c r="V55" s="2">
        <v>3</v>
      </c>
      <c r="W55" s="65" t="s">
        <v>65</v>
      </c>
      <c r="X55" s="79">
        <f t="shared" si="14"/>
        <v>595</v>
      </c>
    </row>
    <row r="56" spans="1:24" x14ac:dyDescent="0.2">
      <c r="A56" s="20">
        <v>48</v>
      </c>
      <c r="B56" s="21">
        <v>572</v>
      </c>
      <c r="C56" s="19" t="str">
        <f t="shared" si="11"/>
        <v>Joshua Cooling</v>
      </c>
      <c r="D56" s="2">
        <f t="shared" si="12"/>
        <v>4</v>
      </c>
      <c r="E56" s="19" t="str">
        <f t="shared" si="13"/>
        <v>Hinckley RC</v>
      </c>
      <c r="F56" s="4">
        <v>8</v>
      </c>
      <c r="G56" s="4">
        <v>0</v>
      </c>
      <c r="H56" s="17">
        <f t="shared" si="6"/>
        <v>8</v>
      </c>
      <c r="I56" s="4" t="str">
        <f t="shared" si="16"/>
        <v/>
      </c>
      <c r="J56" s="4" t="str">
        <f t="shared" si="16"/>
        <v/>
      </c>
      <c r="K56" s="4" t="str">
        <f t="shared" si="16"/>
        <v/>
      </c>
      <c r="L56" s="4">
        <f t="shared" si="16"/>
        <v>48</v>
      </c>
      <c r="M56" s="4" t="str">
        <f t="shared" si="16"/>
        <v/>
      </c>
      <c r="N56" s="4" t="str">
        <f t="shared" si="16"/>
        <v/>
      </c>
      <c r="O56" s="4" t="str">
        <f t="shared" si="16"/>
        <v/>
      </c>
      <c r="P56" s="4" t="str">
        <f t="shared" si="16"/>
        <v/>
      </c>
      <c r="Q56" s="4" t="str">
        <f t="shared" si="16"/>
        <v/>
      </c>
      <c r="R56" s="4" t="str">
        <f t="shared" si="4"/>
        <v/>
      </c>
      <c r="T56" s="21">
        <v>599</v>
      </c>
      <c r="U56" s="19" t="s">
        <v>256</v>
      </c>
      <c r="V56" s="2">
        <v>4</v>
      </c>
      <c r="W56" s="65" t="s">
        <v>65</v>
      </c>
      <c r="X56" s="79">
        <f t="shared" si="14"/>
        <v>599</v>
      </c>
    </row>
    <row r="57" spans="1:24" x14ac:dyDescent="0.2">
      <c r="A57" s="2">
        <v>49</v>
      </c>
      <c r="B57" s="21">
        <v>459</v>
      </c>
      <c r="C57" s="19" t="str">
        <f t="shared" si="11"/>
        <v>Thomas Frere</v>
      </c>
      <c r="D57" s="2">
        <f t="shared" si="12"/>
        <v>3</v>
      </c>
      <c r="E57" s="19" t="str">
        <f t="shared" si="13"/>
        <v>St John the Baptist</v>
      </c>
      <c r="F57" s="4">
        <f t="shared" si="7"/>
        <v>8</v>
      </c>
      <c r="G57" s="4">
        <v>9</v>
      </c>
      <c r="H57" s="17">
        <f t="shared" si="6"/>
        <v>8.09</v>
      </c>
      <c r="I57" s="4" t="str">
        <f t="shared" si="16"/>
        <v/>
      </c>
      <c r="J57" s="4" t="str">
        <f t="shared" si="16"/>
        <v/>
      </c>
      <c r="K57" s="4" t="str">
        <f t="shared" si="16"/>
        <v/>
      </c>
      <c r="L57" s="4" t="str">
        <f t="shared" si="16"/>
        <v/>
      </c>
      <c r="M57" s="4" t="str">
        <f t="shared" si="16"/>
        <v/>
      </c>
      <c r="N57" s="4" t="str">
        <f t="shared" si="16"/>
        <v/>
      </c>
      <c r="O57" s="4" t="str">
        <f t="shared" si="16"/>
        <v/>
      </c>
      <c r="P57" s="4" t="str">
        <f t="shared" si="16"/>
        <v/>
      </c>
      <c r="Q57" s="4" t="str">
        <f t="shared" si="16"/>
        <v/>
      </c>
      <c r="R57" s="4" t="str">
        <f t="shared" si="4"/>
        <v>St John the Baptist</v>
      </c>
      <c r="T57" s="21">
        <v>608</v>
      </c>
      <c r="U57" s="19" t="s">
        <v>257</v>
      </c>
      <c r="V57" s="2">
        <v>3</v>
      </c>
      <c r="W57" s="65" t="s">
        <v>65</v>
      </c>
      <c r="X57" s="79">
        <f t="shared" si="14"/>
        <v>608</v>
      </c>
    </row>
    <row r="58" spans="1:24" x14ac:dyDescent="0.2">
      <c r="A58" s="2">
        <v>50</v>
      </c>
      <c r="B58" s="21">
        <v>550</v>
      </c>
      <c r="C58" s="19" t="str">
        <f t="shared" si="11"/>
        <v>Bailey Bedder</v>
      </c>
      <c r="D58" s="2">
        <f t="shared" si="12"/>
        <v>4</v>
      </c>
      <c r="E58" s="19" t="str">
        <f t="shared" si="13"/>
        <v>Hinckley RC</v>
      </c>
      <c r="F58" s="4">
        <f t="shared" si="7"/>
        <v>8</v>
      </c>
      <c r="G58" s="4">
        <v>11</v>
      </c>
      <c r="H58" s="17">
        <f t="shared" si="6"/>
        <v>8.11</v>
      </c>
      <c r="I58" s="4" t="str">
        <f t="shared" si="16"/>
        <v/>
      </c>
      <c r="J58" s="4" t="str">
        <f t="shared" si="16"/>
        <v/>
      </c>
      <c r="K58" s="4" t="str">
        <f t="shared" si="16"/>
        <v/>
      </c>
      <c r="L58" s="4">
        <f t="shared" si="16"/>
        <v>50</v>
      </c>
      <c r="M58" s="4" t="str">
        <f t="shared" si="16"/>
        <v/>
      </c>
      <c r="N58" s="4" t="str">
        <f t="shared" si="16"/>
        <v/>
      </c>
      <c r="O58" s="4" t="str">
        <f t="shared" si="16"/>
        <v/>
      </c>
      <c r="P58" s="4" t="str">
        <f t="shared" si="16"/>
        <v/>
      </c>
      <c r="Q58" s="4" t="str">
        <f t="shared" si="16"/>
        <v/>
      </c>
      <c r="R58" s="4" t="str">
        <f t="shared" si="4"/>
        <v/>
      </c>
      <c r="T58" s="21">
        <v>612</v>
      </c>
      <c r="U58" s="19" t="s">
        <v>258</v>
      </c>
      <c r="V58" s="2">
        <v>4</v>
      </c>
      <c r="W58" s="65" t="s">
        <v>65</v>
      </c>
      <c r="X58" s="79">
        <f t="shared" si="14"/>
        <v>612</v>
      </c>
    </row>
    <row r="59" spans="1:24" x14ac:dyDescent="0.2">
      <c r="A59" s="20">
        <v>51</v>
      </c>
      <c r="B59" s="21">
        <v>630</v>
      </c>
      <c r="C59" s="19" t="str">
        <f t="shared" si="11"/>
        <v>Ewan Proudman</v>
      </c>
      <c r="D59" s="2">
        <f t="shared" si="12"/>
        <v>3</v>
      </c>
      <c r="E59" s="19" t="str">
        <f t="shared" si="13"/>
        <v>St Peter's Market Bosworth</v>
      </c>
      <c r="F59" s="4">
        <f t="shared" si="7"/>
        <v>8</v>
      </c>
      <c r="G59" s="4">
        <v>12</v>
      </c>
      <c r="H59" s="17">
        <f t="shared" si="6"/>
        <v>8.1199999999999992</v>
      </c>
      <c r="I59" s="4" t="str">
        <f t="shared" si="16"/>
        <v/>
      </c>
      <c r="J59" s="4" t="str">
        <f t="shared" si="16"/>
        <v/>
      </c>
      <c r="K59" s="4" t="str">
        <f t="shared" si="16"/>
        <v/>
      </c>
      <c r="L59" s="4" t="str">
        <f t="shared" si="16"/>
        <v/>
      </c>
      <c r="M59" s="4">
        <f t="shared" si="16"/>
        <v>51</v>
      </c>
      <c r="N59" s="4" t="str">
        <f t="shared" si="16"/>
        <v/>
      </c>
      <c r="O59" s="4" t="str">
        <f t="shared" si="16"/>
        <v/>
      </c>
      <c r="P59" s="4" t="str">
        <f t="shared" si="16"/>
        <v/>
      </c>
      <c r="Q59" s="4" t="str">
        <f t="shared" si="16"/>
        <v/>
      </c>
      <c r="R59" s="4" t="str">
        <f t="shared" si="4"/>
        <v/>
      </c>
      <c r="T59" s="21">
        <v>624</v>
      </c>
      <c r="U59" s="19" t="s">
        <v>259</v>
      </c>
      <c r="V59" s="2">
        <v>3</v>
      </c>
      <c r="W59" s="65" t="s">
        <v>65</v>
      </c>
      <c r="X59" s="79">
        <f t="shared" si="14"/>
        <v>624</v>
      </c>
    </row>
    <row r="60" spans="1:24" x14ac:dyDescent="0.2">
      <c r="A60" s="2">
        <v>52</v>
      </c>
      <c r="B60" s="21">
        <v>538</v>
      </c>
      <c r="C60" s="19" t="str">
        <f t="shared" si="11"/>
        <v>Will Johnson</v>
      </c>
      <c r="D60" s="2">
        <f t="shared" si="12"/>
        <v>3</v>
      </c>
      <c r="E60" s="19" t="str">
        <f t="shared" si="13"/>
        <v>Thurlaston C of E</v>
      </c>
      <c r="F60" s="4">
        <f t="shared" si="7"/>
        <v>8</v>
      </c>
      <c r="G60" s="4">
        <v>13</v>
      </c>
      <c r="H60" s="17">
        <f t="shared" si="6"/>
        <v>8.1300000000000008</v>
      </c>
      <c r="I60" s="4" t="str">
        <f t="shared" si="16"/>
        <v/>
      </c>
      <c r="J60" s="4" t="str">
        <f t="shared" si="16"/>
        <v/>
      </c>
      <c r="K60" s="4" t="str">
        <f t="shared" si="16"/>
        <v/>
      </c>
      <c r="L60" s="4" t="str">
        <f t="shared" si="16"/>
        <v/>
      </c>
      <c r="M60" s="4" t="str">
        <f t="shared" si="16"/>
        <v/>
      </c>
      <c r="N60" s="4" t="str">
        <f t="shared" si="16"/>
        <v/>
      </c>
      <c r="O60" s="4">
        <f t="shared" si="16"/>
        <v>52</v>
      </c>
      <c r="P60" s="4" t="str">
        <f t="shared" si="16"/>
        <v/>
      </c>
      <c r="Q60" s="4" t="str">
        <f t="shared" si="16"/>
        <v/>
      </c>
      <c r="R60" s="4" t="str">
        <f t="shared" si="4"/>
        <v/>
      </c>
      <c r="T60" s="21">
        <v>627</v>
      </c>
      <c r="U60" s="19" t="s">
        <v>260</v>
      </c>
      <c r="V60" s="2">
        <v>3</v>
      </c>
      <c r="W60" s="65" t="s">
        <v>65</v>
      </c>
      <c r="X60" s="79">
        <f t="shared" si="14"/>
        <v>627</v>
      </c>
    </row>
    <row r="61" spans="1:24" x14ac:dyDescent="0.2">
      <c r="A61" s="2">
        <v>53</v>
      </c>
      <c r="B61" s="21">
        <v>686</v>
      </c>
      <c r="C61" s="19" t="str">
        <f t="shared" si="11"/>
        <v>Freddie Spencer</v>
      </c>
      <c r="D61" s="2">
        <f t="shared" si="12"/>
        <v>3</v>
      </c>
      <c r="E61" s="19" t="str">
        <f t="shared" si="13"/>
        <v>Elizabeth Woodville</v>
      </c>
      <c r="F61" s="4">
        <f t="shared" si="7"/>
        <v>8</v>
      </c>
      <c r="G61" s="4">
        <v>15</v>
      </c>
      <c r="H61" s="17">
        <f t="shared" si="6"/>
        <v>8.15</v>
      </c>
      <c r="I61" s="4" t="str">
        <f t="shared" si="16"/>
        <v/>
      </c>
      <c r="J61" s="4" t="str">
        <f t="shared" si="16"/>
        <v/>
      </c>
      <c r="K61" s="4">
        <f t="shared" si="16"/>
        <v>53</v>
      </c>
      <c r="L61" s="4" t="str">
        <f t="shared" si="16"/>
        <v/>
      </c>
      <c r="M61" s="4" t="str">
        <f t="shared" si="16"/>
        <v/>
      </c>
      <c r="N61" s="4" t="str">
        <f t="shared" si="16"/>
        <v/>
      </c>
      <c r="O61" s="4" t="str">
        <f t="shared" si="16"/>
        <v/>
      </c>
      <c r="P61" s="4" t="str">
        <f t="shared" si="16"/>
        <v/>
      </c>
      <c r="Q61" s="4" t="str">
        <f t="shared" si="16"/>
        <v/>
      </c>
      <c r="R61" s="4" t="str">
        <f t="shared" si="4"/>
        <v/>
      </c>
      <c r="T61" s="21">
        <v>630</v>
      </c>
      <c r="U61" s="19" t="s">
        <v>261</v>
      </c>
      <c r="V61" s="2">
        <v>3</v>
      </c>
      <c r="W61" s="65" t="s">
        <v>65</v>
      </c>
      <c r="X61" s="79">
        <f t="shared" si="14"/>
        <v>630</v>
      </c>
    </row>
    <row r="62" spans="1:24" x14ac:dyDescent="0.2">
      <c r="A62" s="20">
        <v>54</v>
      </c>
      <c r="B62" s="21">
        <v>522</v>
      </c>
      <c r="C62" s="19" t="str">
        <f t="shared" si="11"/>
        <v>Fraser Smith</v>
      </c>
      <c r="D62" s="2">
        <f t="shared" si="12"/>
        <v>4</v>
      </c>
      <c r="E62" s="19" t="str">
        <f t="shared" si="13"/>
        <v>Orchard Primary</v>
      </c>
      <c r="F62" s="4">
        <f t="shared" si="7"/>
        <v>8</v>
      </c>
      <c r="G62" s="4">
        <v>15</v>
      </c>
      <c r="H62" s="17">
        <f t="shared" si="6"/>
        <v>8.15</v>
      </c>
      <c r="I62" s="4" t="str">
        <f t="shared" si="16"/>
        <v/>
      </c>
      <c r="J62" s="4">
        <f t="shared" si="16"/>
        <v>54</v>
      </c>
      <c r="K62" s="4" t="str">
        <f t="shared" si="16"/>
        <v/>
      </c>
      <c r="L62" s="4" t="str">
        <f t="shared" si="16"/>
        <v/>
      </c>
      <c r="M62" s="4" t="str">
        <f t="shared" si="16"/>
        <v/>
      </c>
      <c r="N62" s="4" t="str">
        <f t="shared" si="16"/>
        <v/>
      </c>
      <c r="O62" s="4" t="str">
        <f t="shared" si="16"/>
        <v/>
      </c>
      <c r="P62" s="4" t="str">
        <f t="shared" si="16"/>
        <v/>
      </c>
      <c r="Q62" s="4" t="str">
        <f t="shared" si="16"/>
        <v/>
      </c>
      <c r="R62" s="4" t="str">
        <f t="shared" si="4"/>
        <v/>
      </c>
      <c r="T62" s="21">
        <v>638</v>
      </c>
      <c r="U62" s="19" t="s">
        <v>262</v>
      </c>
      <c r="V62" s="2">
        <v>3</v>
      </c>
      <c r="W62" s="65" t="s">
        <v>65</v>
      </c>
      <c r="X62" s="79">
        <f t="shared" si="14"/>
        <v>638</v>
      </c>
    </row>
    <row r="63" spans="1:24" x14ac:dyDescent="0.2">
      <c r="A63" s="2">
        <v>55</v>
      </c>
      <c r="B63" s="21">
        <v>608</v>
      </c>
      <c r="C63" s="19" t="str">
        <f t="shared" si="11"/>
        <v>Edward Hills</v>
      </c>
      <c r="D63" s="2">
        <f t="shared" si="12"/>
        <v>3</v>
      </c>
      <c r="E63" s="19" t="str">
        <f t="shared" si="13"/>
        <v>St Peter's Market Bosworth</v>
      </c>
      <c r="F63" s="4">
        <f t="shared" si="7"/>
        <v>8</v>
      </c>
      <c r="G63" s="4">
        <v>16</v>
      </c>
      <c r="H63" s="17">
        <f t="shared" si="6"/>
        <v>8.16</v>
      </c>
      <c r="I63" s="4" t="str">
        <f t="shared" si="16"/>
        <v/>
      </c>
      <c r="J63" s="4" t="str">
        <f t="shared" si="16"/>
        <v/>
      </c>
      <c r="K63" s="4" t="str">
        <f t="shared" si="16"/>
        <v/>
      </c>
      <c r="L63" s="4" t="str">
        <f t="shared" si="16"/>
        <v/>
      </c>
      <c r="M63" s="4">
        <f t="shared" si="16"/>
        <v>55</v>
      </c>
      <c r="N63" s="4" t="str">
        <f t="shared" si="16"/>
        <v/>
      </c>
      <c r="O63" s="4" t="str">
        <f t="shared" si="16"/>
        <v/>
      </c>
      <c r="P63" s="4" t="str">
        <f t="shared" si="16"/>
        <v/>
      </c>
      <c r="Q63" s="4" t="str">
        <f t="shared" si="16"/>
        <v/>
      </c>
      <c r="R63" s="4" t="str">
        <f t="shared" si="4"/>
        <v/>
      </c>
      <c r="T63" s="21">
        <v>639</v>
      </c>
      <c r="U63" s="19" t="s">
        <v>263</v>
      </c>
      <c r="V63" s="2">
        <v>3</v>
      </c>
      <c r="W63" s="65" t="s">
        <v>65</v>
      </c>
      <c r="X63" s="79">
        <f t="shared" si="14"/>
        <v>639</v>
      </c>
    </row>
    <row r="64" spans="1:24" x14ac:dyDescent="0.2">
      <c r="A64" s="2">
        <v>56</v>
      </c>
      <c r="B64" s="21">
        <v>512</v>
      </c>
      <c r="C64" s="19" t="str">
        <f t="shared" si="11"/>
        <v>James Cutts</v>
      </c>
      <c r="D64" s="2">
        <f t="shared" si="12"/>
        <v>3</v>
      </c>
      <c r="E64" s="19" t="str">
        <f t="shared" si="13"/>
        <v>Orchard Primary</v>
      </c>
      <c r="F64" s="4">
        <f t="shared" si="7"/>
        <v>8</v>
      </c>
      <c r="G64" s="4">
        <v>21</v>
      </c>
      <c r="H64" s="17">
        <f t="shared" si="6"/>
        <v>8.2100000000000009</v>
      </c>
      <c r="I64" s="4" t="str">
        <f t="shared" si="16"/>
        <v/>
      </c>
      <c r="J64" s="4">
        <f t="shared" si="16"/>
        <v>56</v>
      </c>
      <c r="K64" s="4" t="str">
        <f t="shared" si="16"/>
        <v/>
      </c>
      <c r="L64" s="4" t="str">
        <f t="shared" si="16"/>
        <v/>
      </c>
      <c r="M64" s="4" t="str">
        <f t="shared" si="16"/>
        <v/>
      </c>
      <c r="N64" s="4" t="str">
        <f t="shared" si="16"/>
        <v/>
      </c>
      <c r="O64" s="4" t="str">
        <f t="shared" si="16"/>
        <v/>
      </c>
      <c r="P64" s="4" t="str">
        <f t="shared" si="16"/>
        <v/>
      </c>
      <c r="Q64" s="4" t="str">
        <f t="shared" si="16"/>
        <v/>
      </c>
      <c r="R64" s="4" t="str">
        <f t="shared" si="4"/>
        <v/>
      </c>
      <c r="T64" s="21">
        <v>641</v>
      </c>
      <c r="U64" s="19" t="s">
        <v>264</v>
      </c>
      <c r="V64" s="2">
        <v>3</v>
      </c>
      <c r="W64" s="65" t="s">
        <v>65</v>
      </c>
      <c r="X64" s="79">
        <f t="shared" si="14"/>
        <v>641</v>
      </c>
    </row>
    <row r="65" spans="1:24" x14ac:dyDescent="0.2">
      <c r="A65" s="20">
        <v>57</v>
      </c>
      <c r="B65" s="15">
        <v>624</v>
      </c>
      <c r="C65" s="19" t="str">
        <f t="shared" si="11"/>
        <v>Harry Thompson</v>
      </c>
      <c r="D65" s="2">
        <f t="shared" si="12"/>
        <v>3</v>
      </c>
      <c r="E65" s="19" t="str">
        <f t="shared" si="13"/>
        <v>St Peter's Market Bosworth</v>
      </c>
      <c r="F65" s="4">
        <f t="shared" si="7"/>
        <v>8</v>
      </c>
      <c r="G65" s="4">
        <v>23</v>
      </c>
      <c r="H65" s="17">
        <f t="shared" si="6"/>
        <v>8.23</v>
      </c>
      <c r="I65" s="4" t="str">
        <f t="shared" si="16"/>
        <v/>
      </c>
      <c r="J65" s="4" t="str">
        <f t="shared" si="16"/>
        <v/>
      </c>
      <c r="K65" s="4" t="str">
        <f t="shared" si="16"/>
        <v/>
      </c>
      <c r="L65" s="4" t="str">
        <f t="shared" si="16"/>
        <v/>
      </c>
      <c r="M65" s="4">
        <f t="shared" si="16"/>
        <v>57</v>
      </c>
      <c r="N65" s="4" t="str">
        <f t="shared" si="16"/>
        <v/>
      </c>
      <c r="O65" s="4" t="str">
        <f t="shared" si="16"/>
        <v/>
      </c>
      <c r="P65" s="4" t="str">
        <f t="shared" si="16"/>
        <v/>
      </c>
      <c r="Q65" s="4" t="str">
        <f t="shared" si="16"/>
        <v/>
      </c>
      <c r="R65" s="4" t="str">
        <f t="shared" si="4"/>
        <v/>
      </c>
      <c r="T65" s="15">
        <v>763</v>
      </c>
      <c r="U65" s="19" t="s">
        <v>265</v>
      </c>
      <c r="V65" s="2">
        <v>3</v>
      </c>
      <c r="W65" s="39" t="s">
        <v>124</v>
      </c>
      <c r="X65" s="79">
        <f t="shared" si="14"/>
        <v>763</v>
      </c>
    </row>
    <row r="66" spans="1:24" x14ac:dyDescent="0.2">
      <c r="A66" s="2">
        <v>58</v>
      </c>
      <c r="B66" s="15">
        <v>639</v>
      </c>
      <c r="C66" s="19" t="str">
        <f t="shared" si="11"/>
        <v>Freddie Larkin</v>
      </c>
      <c r="D66" s="2">
        <f t="shared" si="12"/>
        <v>3</v>
      </c>
      <c r="E66" s="19" t="str">
        <f t="shared" si="13"/>
        <v>St Peter's Market Bosworth</v>
      </c>
      <c r="F66" s="4">
        <f t="shared" si="7"/>
        <v>8</v>
      </c>
      <c r="G66" s="4">
        <v>29</v>
      </c>
      <c r="H66" s="17">
        <f t="shared" si="6"/>
        <v>8.2899999999999991</v>
      </c>
      <c r="I66" s="4" t="str">
        <f t="shared" si="16"/>
        <v/>
      </c>
      <c r="J66" s="4" t="str">
        <f t="shared" si="16"/>
        <v/>
      </c>
      <c r="K66" s="4" t="str">
        <f t="shared" si="16"/>
        <v/>
      </c>
      <c r="L66" s="4" t="str">
        <f t="shared" si="16"/>
        <v/>
      </c>
      <c r="M66" s="4">
        <f t="shared" si="16"/>
        <v>58</v>
      </c>
      <c r="N66" s="4" t="str">
        <f t="shared" si="16"/>
        <v/>
      </c>
      <c r="O66" s="4" t="str">
        <f t="shared" si="16"/>
        <v/>
      </c>
      <c r="P66" s="4" t="str">
        <f t="shared" si="16"/>
        <v/>
      </c>
      <c r="Q66" s="4" t="str">
        <f t="shared" si="16"/>
        <v/>
      </c>
      <c r="R66" s="4" t="str">
        <f t="shared" si="4"/>
        <v/>
      </c>
      <c r="T66" s="15">
        <v>661</v>
      </c>
      <c r="U66" s="19" t="s">
        <v>266</v>
      </c>
      <c r="V66" s="2">
        <v>3</v>
      </c>
      <c r="W66" s="19" t="s">
        <v>67</v>
      </c>
      <c r="X66" s="79">
        <f t="shared" si="14"/>
        <v>661</v>
      </c>
    </row>
    <row r="67" spans="1:24" x14ac:dyDescent="0.2">
      <c r="A67" s="2">
        <v>59</v>
      </c>
      <c r="B67" s="15">
        <v>430</v>
      </c>
      <c r="C67" s="19" t="str">
        <f t="shared" si="11"/>
        <v>Keir Grummett</v>
      </c>
      <c r="D67" s="2">
        <f t="shared" si="12"/>
        <v>3</v>
      </c>
      <c r="E67" s="19" t="str">
        <f t="shared" si="13"/>
        <v>St John the Baptist</v>
      </c>
      <c r="F67" s="4">
        <f t="shared" si="7"/>
        <v>8</v>
      </c>
      <c r="G67" s="4">
        <v>32</v>
      </c>
      <c r="H67" s="17">
        <f t="shared" si="6"/>
        <v>8.32</v>
      </c>
      <c r="I67" s="4" t="str">
        <f t="shared" si="16"/>
        <v/>
      </c>
      <c r="J67" s="4" t="str">
        <f t="shared" si="16"/>
        <v/>
      </c>
      <c r="K67" s="4" t="str">
        <f t="shared" si="16"/>
        <v/>
      </c>
      <c r="L67" s="4" t="str">
        <f t="shared" si="16"/>
        <v/>
      </c>
      <c r="M67" s="4" t="str">
        <f t="shared" si="16"/>
        <v/>
      </c>
      <c r="N67" s="4" t="str">
        <f t="shared" si="16"/>
        <v/>
      </c>
      <c r="O67" s="4" t="str">
        <f t="shared" si="16"/>
        <v/>
      </c>
      <c r="P67" s="4" t="str">
        <f t="shared" si="16"/>
        <v/>
      </c>
      <c r="Q67" s="4" t="str">
        <f t="shared" si="16"/>
        <v/>
      </c>
      <c r="R67" s="4" t="str">
        <f t="shared" si="4"/>
        <v>St John the Baptist</v>
      </c>
      <c r="T67" s="15">
        <v>663</v>
      </c>
      <c r="U67" s="19" t="s">
        <v>267</v>
      </c>
      <c r="V67" s="2">
        <v>3</v>
      </c>
      <c r="W67" s="19" t="s">
        <v>67</v>
      </c>
      <c r="X67" s="79">
        <f t="shared" si="14"/>
        <v>663</v>
      </c>
    </row>
    <row r="68" spans="1:24" x14ac:dyDescent="0.2">
      <c r="A68" s="20">
        <v>60</v>
      </c>
      <c r="B68" s="15">
        <v>376</v>
      </c>
      <c r="C68" s="19" t="str">
        <f t="shared" si="11"/>
        <v>Lorenzo Massarella</v>
      </c>
      <c r="D68" s="2">
        <f t="shared" si="12"/>
        <v>4</v>
      </c>
      <c r="E68" s="19" t="str">
        <f t="shared" si="13"/>
        <v xml:space="preserve">Ivanhoe Robins </v>
      </c>
      <c r="F68" s="4">
        <f t="shared" si="7"/>
        <v>8</v>
      </c>
      <c r="G68" s="4">
        <v>35</v>
      </c>
      <c r="H68" s="17">
        <f t="shared" si="6"/>
        <v>8.35</v>
      </c>
      <c r="I68" s="4">
        <f t="shared" si="16"/>
        <v>60</v>
      </c>
      <c r="J68" s="4" t="str">
        <f t="shared" si="16"/>
        <v/>
      </c>
      <c r="K68" s="4" t="str">
        <f t="shared" si="16"/>
        <v/>
      </c>
      <c r="L68" s="4" t="str">
        <f t="shared" si="16"/>
        <v/>
      </c>
      <c r="M68" s="4" t="str">
        <f t="shared" si="16"/>
        <v/>
      </c>
      <c r="N68" s="4" t="str">
        <f t="shared" si="16"/>
        <v/>
      </c>
      <c r="O68" s="4" t="str">
        <f t="shared" si="16"/>
        <v/>
      </c>
      <c r="P68" s="4" t="str">
        <f t="shared" si="16"/>
        <v/>
      </c>
      <c r="Q68" s="4" t="str">
        <f t="shared" si="16"/>
        <v/>
      </c>
      <c r="R68" s="4" t="str">
        <f t="shared" si="4"/>
        <v/>
      </c>
      <c r="T68" s="15">
        <v>665</v>
      </c>
      <c r="U68" s="19" t="s">
        <v>268</v>
      </c>
      <c r="V68" s="2">
        <v>3</v>
      </c>
      <c r="W68" s="63" t="s">
        <v>68</v>
      </c>
      <c r="X68" s="79">
        <f t="shared" si="14"/>
        <v>665</v>
      </c>
    </row>
    <row r="69" spans="1:24" x14ac:dyDescent="0.2">
      <c r="A69" s="2">
        <v>61</v>
      </c>
      <c r="B69" s="15">
        <v>661</v>
      </c>
      <c r="C69" s="19" t="str">
        <f t="shared" si="11"/>
        <v>Felix Hubbard</v>
      </c>
      <c r="D69" s="2">
        <f t="shared" si="12"/>
        <v>3</v>
      </c>
      <c r="E69" s="19" t="str">
        <f t="shared" si="13"/>
        <v>St Mary's Bitteswell</v>
      </c>
      <c r="F69" s="4">
        <f t="shared" si="7"/>
        <v>8</v>
      </c>
      <c r="G69" s="4">
        <v>38</v>
      </c>
      <c r="H69" s="17">
        <f t="shared" si="6"/>
        <v>8.3800000000000008</v>
      </c>
      <c r="I69" s="4" t="str">
        <f t="shared" si="16"/>
        <v/>
      </c>
      <c r="J69" s="4" t="str">
        <f t="shared" si="16"/>
        <v/>
      </c>
      <c r="K69" s="4" t="str">
        <f t="shared" si="16"/>
        <v/>
      </c>
      <c r="L69" s="4" t="str">
        <f t="shared" si="16"/>
        <v/>
      </c>
      <c r="M69" s="4" t="str">
        <f t="shared" si="16"/>
        <v/>
      </c>
      <c r="N69" s="4" t="str">
        <f t="shared" si="16"/>
        <v/>
      </c>
      <c r="O69" s="4" t="str">
        <f t="shared" si="16"/>
        <v/>
      </c>
      <c r="P69" s="4" t="str">
        <f t="shared" si="16"/>
        <v/>
      </c>
      <c r="Q69" s="4" t="str">
        <f t="shared" si="16"/>
        <v/>
      </c>
      <c r="R69" s="4" t="str">
        <f t="shared" si="4"/>
        <v>St Mary's Bitteswell</v>
      </c>
      <c r="T69" s="15">
        <v>686</v>
      </c>
      <c r="U69" s="19" t="s">
        <v>269</v>
      </c>
      <c r="V69" s="19">
        <v>3</v>
      </c>
      <c r="W69" s="63" t="s">
        <v>68</v>
      </c>
      <c r="X69" s="79">
        <f t="shared" si="14"/>
        <v>686</v>
      </c>
    </row>
    <row r="70" spans="1:24" x14ac:dyDescent="0.2">
      <c r="A70" s="2">
        <v>62</v>
      </c>
      <c r="B70" s="15">
        <v>445</v>
      </c>
      <c r="C70" s="19" t="str">
        <f t="shared" si="11"/>
        <v>Rocco Gray</v>
      </c>
      <c r="D70" s="2">
        <f t="shared" si="12"/>
        <v>3</v>
      </c>
      <c r="E70" s="19" t="str">
        <f t="shared" si="13"/>
        <v xml:space="preserve">Ivanhoe Robins </v>
      </c>
      <c r="F70" s="4">
        <f t="shared" si="7"/>
        <v>8</v>
      </c>
      <c r="G70" s="4">
        <v>42</v>
      </c>
      <c r="H70" s="17">
        <f t="shared" si="6"/>
        <v>8.42</v>
      </c>
      <c r="I70" s="4">
        <f t="shared" si="16"/>
        <v>62</v>
      </c>
      <c r="J70" s="4" t="str">
        <f t="shared" si="16"/>
        <v/>
      </c>
      <c r="K70" s="4" t="str">
        <f t="shared" si="16"/>
        <v/>
      </c>
      <c r="L70" s="4" t="str">
        <f t="shared" si="16"/>
        <v/>
      </c>
      <c r="M70" s="4" t="str">
        <f t="shared" si="16"/>
        <v/>
      </c>
      <c r="N70" s="4" t="str">
        <f t="shared" si="16"/>
        <v/>
      </c>
      <c r="O70" s="4" t="str">
        <f t="shared" si="16"/>
        <v/>
      </c>
      <c r="P70" s="4" t="str">
        <f t="shared" si="16"/>
        <v/>
      </c>
      <c r="Q70" s="4" t="str">
        <f t="shared" si="16"/>
        <v/>
      </c>
      <c r="R70" s="4" t="str">
        <f t="shared" si="4"/>
        <v/>
      </c>
      <c r="T70" s="15">
        <v>690</v>
      </c>
      <c r="U70" s="19" t="s">
        <v>270</v>
      </c>
      <c r="V70" s="2">
        <v>3</v>
      </c>
      <c r="W70" s="63" t="s">
        <v>68</v>
      </c>
      <c r="X70" s="79">
        <f t="shared" si="14"/>
        <v>690</v>
      </c>
    </row>
    <row r="71" spans="1:24" x14ac:dyDescent="0.2">
      <c r="A71" s="20">
        <v>63</v>
      </c>
      <c r="B71" s="15">
        <v>713</v>
      </c>
      <c r="C71" s="19" t="str">
        <f t="shared" si="11"/>
        <v>Noah Bettoney-Bramhall</v>
      </c>
      <c r="D71" s="2">
        <f t="shared" si="12"/>
        <v>3</v>
      </c>
      <c r="E71" s="19" t="str">
        <f t="shared" si="13"/>
        <v>Poplar RC</v>
      </c>
      <c r="F71" s="4">
        <f t="shared" si="7"/>
        <v>8</v>
      </c>
      <c r="G71" s="4">
        <v>43</v>
      </c>
      <c r="H71" s="17">
        <f t="shared" si="6"/>
        <v>8.43</v>
      </c>
      <c r="I71" s="4" t="str">
        <f t="shared" si="16"/>
        <v/>
      </c>
      <c r="J71" s="4" t="str">
        <f t="shared" si="16"/>
        <v/>
      </c>
      <c r="K71" s="4" t="str">
        <f t="shared" si="16"/>
        <v/>
      </c>
      <c r="L71" s="4" t="str">
        <f t="shared" si="16"/>
        <v/>
      </c>
      <c r="M71" s="4" t="str">
        <f t="shared" si="16"/>
        <v/>
      </c>
      <c r="N71" s="4" t="str">
        <f t="shared" si="16"/>
        <v/>
      </c>
      <c r="O71" s="4" t="str">
        <f t="shared" si="16"/>
        <v/>
      </c>
      <c r="P71" s="4" t="str">
        <f t="shared" si="16"/>
        <v/>
      </c>
      <c r="Q71" s="4" t="str">
        <f t="shared" si="16"/>
        <v/>
      </c>
      <c r="R71" s="4" t="str">
        <f t="shared" si="4"/>
        <v>Poplar RC</v>
      </c>
      <c r="T71" s="15">
        <v>699</v>
      </c>
      <c r="U71" s="19" t="s">
        <v>271</v>
      </c>
      <c r="V71" s="2">
        <v>4</v>
      </c>
      <c r="W71" s="39" t="s">
        <v>124</v>
      </c>
      <c r="X71" s="79">
        <f t="shared" si="14"/>
        <v>699</v>
      </c>
    </row>
    <row r="72" spans="1:24" x14ac:dyDescent="0.2">
      <c r="A72" s="2">
        <v>64</v>
      </c>
      <c r="B72" s="15">
        <v>516</v>
      </c>
      <c r="C72" s="19" t="str">
        <f t="shared" si="11"/>
        <v>Daniel Eaton</v>
      </c>
      <c r="D72" s="2">
        <f t="shared" si="12"/>
        <v>3</v>
      </c>
      <c r="E72" s="19" t="str">
        <f t="shared" si="13"/>
        <v>Orchard Primary</v>
      </c>
      <c r="F72" s="4">
        <f t="shared" si="7"/>
        <v>8</v>
      </c>
      <c r="G72" s="4">
        <v>51</v>
      </c>
      <c r="H72" s="17">
        <f t="shared" si="6"/>
        <v>8.51</v>
      </c>
      <c r="I72" s="4" t="str">
        <f t="shared" si="16"/>
        <v/>
      </c>
      <c r="J72" s="4">
        <f t="shared" si="16"/>
        <v>64</v>
      </c>
      <c r="K72" s="4" t="str">
        <f t="shared" si="16"/>
        <v/>
      </c>
      <c r="L72" s="4" t="str">
        <f t="shared" si="16"/>
        <v/>
      </c>
      <c r="M72" s="4" t="str">
        <f t="shared" si="16"/>
        <v/>
      </c>
      <c r="N72" s="4" t="str">
        <f t="shared" si="16"/>
        <v/>
      </c>
      <c r="O72" s="4" t="str">
        <f t="shared" si="16"/>
        <v/>
      </c>
      <c r="P72" s="4" t="str">
        <f t="shared" si="16"/>
        <v/>
      </c>
      <c r="Q72" s="4" t="str">
        <f t="shared" si="16"/>
        <v/>
      </c>
      <c r="R72" s="4" t="str">
        <f t="shared" si="4"/>
        <v/>
      </c>
      <c r="T72" s="15">
        <v>713</v>
      </c>
      <c r="U72" s="19" t="s">
        <v>272</v>
      </c>
      <c r="V72" s="2">
        <v>3</v>
      </c>
      <c r="W72" s="19" t="s">
        <v>193</v>
      </c>
      <c r="X72" s="79">
        <f t="shared" si="14"/>
        <v>713</v>
      </c>
    </row>
    <row r="73" spans="1:24" x14ac:dyDescent="0.2">
      <c r="A73" s="2">
        <v>65</v>
      </c>
      <c r="B73" s="15">
        <v>725</v>
      </c>
      <c r="C73" s="19" t="str">
        <f t="shared" ref="C73:C84" si="17">VLOOKUP($B73,$T:$W,2,0)</f>
        <v>Jamie Sloan</v>
      </c>
      <c r="D73" s="2">
        <f t="shared" ref="D73:D84" si="18">VLOOKUP($B73,$T:$W,3,0)</f>
        <v>4</v>
      </c>
      <c r="E73" s="19" t="str">
        <f t="shared" ref="E73:E84" si="19">VLOOKUP($B73,$T:$W,4,0)</f>
        <v>Elizabeth Woodville</v>
      </c>
      <c r="F73" s="4">
        <f t="shared" si="7"/>
        <v>8</v>
      </c>
      <c r="G73" s="4">
        <v>55</v>
      </c>
      <c r="H73" s="17">
        <f t="shared" si="6"/>
        <v>8.5500000000000007</v>
      </c>
      <c r="I73" s="4" t="str">
        <f t="shared" si="16"/>
        <v/>
      </c>
      <c r="J73" s="4" t="str">
        <f t="shared" si="16"/>
        <v/>
      </c>
      <c r="K73" s="4">
        <f t="shared" si="16"/>
        <v>65</v>
      </c>
      <c r="L73" s="4" t="str">
        <f t="shared" si="16"/>
        <v/>
      </c>
      <c r="M73" s="4" t="str">
        <f t="shared" si="16"/>
        <v/>
      </c>
      <c r="N73" s="4" t="str">
        <f t="shared" si="16"/>
        <v/>
      </c>
      <c r="O73" s="4" t="str">
        <f t="shared" si="16"/>
        <v/>
      </c>
      <c r="P73" s="4" t="str">
        <f t="shared" si="16"/>
        <v/>
      </c>
      <c r="Q73" s="4" t="str">
        <f t="shared" si="16"/>
        <v/>
      </c>
      <c r="R73" s="4" t="str">
        <f>IF(SUM(I73:Q73)&lt;&gt;0,"",E73)</f>
        <v/>
      </c>
      <c r="T73" s="15">
        <v>716</v>
      </c>
      <c r="U73" s="19" t="s">
        <v>273</v>
      </c>
      <c r="V73" s="2">
        <v>3</v>
      </c>
      <c r="W73" s="36" t="s">
        <v>274</v>
      </c>
      <c r="X73" s="79">
        <f t="shared" ref="X73:X85" si="20">VLOOKUP(T73,B:B,1,0)</f>
        <v>716</v>
      </c>
    </row>
    <row r="74" spans="1:24" x14ac:dyDescent="0.2">
      <c r="A74" s="20">
        <v>66</v>
      </c>
      <c r="B74" s="15">
        <v>665</v>
      </c>
      <c r="C74" s="19" t="str">
        <f t="shared" si="17"/>
        <v>Kyle Chohan</v>
      </c>
      <c r="D74" s="2">
        <f t="shared" si="18"/>
        <v>3</v>
      </c>
      <c r="E74" s="19" t="str">
        <f t="shared" si="19"/>
        <v>Elizabeth Woodville</v>
      </c>
      <c r="F74" s="4">
        <f t="shared" si="7"/>
        <v>8</v>
      </c>
      <c r="G74" s="4">
        <v>57</v>
      </c>
      <c r="H74" s="17">
        <f>+F74+G74/100</f>
        <v>8.57</v>
      </c>
      <c r="I74" s="4" t="str">
        <f t="shared" si="16"/>
        <v/>
      </c>
      <c r="J74" s="4" t="str">
        <f t="shared" si="16"/>
        <v/>
      </c>
      <c r="K74" s="4">
        <f t="shared" si="16"/>
        <v>66</v>
      </c>
      <c r="L74" s="4" t="str">
        <f t="shared" si="16"/>
        <v/>
      </c>
      <c r="M74" s="4" t="str">
        <f t="shared" si="16"/>
        <v/>
      </c>
      <c r="N74" s="4" t="str">
        <f t="shared" si="16"/>
        <v/>
      </c>
      <c r="O74" s="4" t="str">
        <f t="shared" si="16"/>
        <v/>
      </c>
      <c r="P74" s="4" t="str">
        <f t="shared" si="16"/>
        <v/>
      </c>
      <c r="Q74" s="4" t="str">
        <f t="shared" si="16"/>
        <v/>
      </c>
      <c r="R74" s="4" t="str">
        <f>IF(SUM(I74:Q74)&lt;&gt;0,"",E74)</f>
        <v/>
      </c>
      <c r="T74" s="15">
        <v>720</v>
      </c>
      <c r="U74" s="19" t="s">
        <v>275</v>
      </c>
      <c r="V74" s="2">
        <v>4</v>
      </c>
      <c r="W74" s="19" t="s">
        <v>81</v>
      </c>
      <c r="X74" s="79">
        <f t="shared" si="20"/>
        <v>720</v>
      </c>
    </row>
    <row r="75" spans="1:24" x14ac:dyDescent="0.2">
      <c r="A75" s="2">
        <v>67</v>
      </c>
      <c r="B75" s="15">
        <v>627</v>
      </c>
      <c r="C75" s="19" t="str">
        <f t="shared" si="17"/>
        <v>Josh Berresford</v>
      </c>
      <c r="D75" s="2">
        <f t="shared" si="18"/>
        <v>3</v>
      </c>
      <c r="E75" s="19" t="str">
        <f t="shared" si="19"/>
        <v>St Peter's Market Bosworth</v>
      </c>
      <c r="F75" s="4">
        <f>+F74</f>
        <v>8</v>
      </c>
      <c r="G75" s="4">
        <v>58</v>
      </c>
      <c r="H75" s="17">
        <f>+F75+G75/100</f>
        <v>8.58</v>
      </c>
      <c r="I75" s="4" t="str">
        <f t="shared" si="16"/>
        <v/>
      </c>
      <c r="J75" s="4" t="str">
        <f t="shared" si="16"/>
        <v/>
      </c>
      <c r="K75" s="4" t="str">
        <f t="shared" si="16"/>
        <v/>
      </c>
      <c r="L75" s="4" t="str">
        <f t="shared" si="16"/>
        <v/>
      </c>
      <c r="M75" s="4">
        <f t="shared" si="16"/>
        <v>67</v>
      </c>
      <c r="N75" s="4" t="str">
        <f t="shared" si="16"/>
        <v/>
      </c>
      <c r="O75" s="4" t="str">
        <f t="shared" si="16"/>
        <v/>
      </c>
      <c r="P75" s="4" t="str">
        <f t="shared" si="16"/>
        <v/>
      </c>
      <c r="Q75" s="4" t="str">
        <f t="shared" si="16"/>
        <v/>
      </c>
      <c r="R75" s="4" t="str">
        <f>IF(SUM(I75:Q75)&lt;&gt;0,"",E75)</f>
        <v/>
      </c>
      <c r="T75" s="15">
        <v>740</v>
      </c>
      <c r="U75" s="19" t="s">
        <v>276</v>
      </c>
      <c r="V75" s="2">
        <v>3</v>
      </c>
      <c r="W75" s="76" t="s">
        <v>205</v>
      </c>
      <c r="X75" s="79">
        <f t="shared" si="20"/>
        <v>740</v>
      </c>
    </row>
    <row r="76" spans="1:24" x14ac:dyDescent="0.2">
      <c r="A76" s="2">
        <v>68</v>
      </c>
      <c r="B76" s="15">
        <v>532</v>
      </c>
      <c r="C76" s="19" t="str">
        <f t="shared" si="17"/>
        <v>Will Simpson</v>
      </c>
      <c r="D76" s="2">
        <f t="shared" si="18"/>
        <v>3</v>
      </c>
      <c r="E76" s="19" t="str">
        <f t="shared" si="19"/>
        <v>Orchard Primary</v>
      </c>
      <c r="F76" s="4">
        <v>9</v>
      </c>
      <c r="G76" s="4">
        <v>3</v>
      </c>
      <c r="H76" s="17">
        <f t="shared" ref="H76:H80" si="21">+F76+G76/100</f>
        <v>9.0299999999999994</v>
      </c>
      <c r="I76" s="4" t="str">
        <f t="shared" si="16"/>
        <v/>
      </c>
      <c r="J76" s="4">
        <f t="shared" si="16"/>
        <v>68</v>
      </c>
      <c r="K76" s="4" t="str">
        <f t="shared" si="16"/>
        <v/>
      </c>
      <c r="L76" s="4" t="str">
        <f t="shared" si="16"/>
        <v/>
      </c>
      <c r="M76" s="4" t="str">
        <f t="shared" si="16"/>
        <v/>
      </c>
      <c r="N76" s="4" t="str">
        <f t="shared" si="16"/>
        <v/>
      </c>
      <c r="O76" s="4" t="str">
        <f t="shared" si="16"/>
        <v/>
      </c>
      <c r="P76" s="4" t="str">
        <f t="shared" si="16"/>
        <v/>
      </c>
      <c r="Q76" s="4" t="str">
        <f t="shared" si="16"/>
        <v/>
      </c>
      <c r="R76" s="4" t="str">
        <f t="shared" ref="R76:R80" si="22">IF(SUM(I76:Q76)&lt;&gt;0,"",E76)</f>
        <v/>
      </c>
      <c r="T76" s="15">
        <v>726</v>
      </c>
      <c r="U76" s="19" t="s">
        <v>277</v>
      </c>
      <c r="V76" s="2">
        <v>4</v>
      </c>
      <c r="W76" s="19" t="s">
        <v>66</v>
      </c>
      <c r="X76" s="79">
        <f t="shared" si="20"/>
        <v>726</v>
      </c>
    </row>
    <row r="77" spans="1:24" x14ac:dyDescent="0.2">
      <c r="A77" s="20">
        <v>69</v>
      </c>
      <c r="B77" s="15">
        <v>537</v>
      </c>
      <c r="C77" s="19" t="str">
        <f t="shared" si="17"/>
        <v>Peter Bee</v>
      </c>
      <c r="D77" s="2">
        <f t="shared" si="18"/>
        <v>3</v>
      </c>
      <c r="E77" s="19" t="str">
        <f t="shared" si="19"/>
        <v>St Barts</v>
      </c>
      <c r="F77" s="4">
        <f t="shared" ref="F77:F80" si="23">+F76</f>
        <v>9</v>
      </c>
      <c r="G77" s="4">
        <v>4</v>
      </c>
      <c r="H77" s="17">
        <f t="shared" si="21"/>
        <v>9.0399999999999991</v>
      </c>
      <c r="I77" s="4" t="str">
        <f t="shared" ref="I77:Q82" si="24">IF($E77=I$8,+$A77,"")</f>
        <v/>
      </c>
      <c r="J77" s="4" t="str">
        <f t="shared" si="24"/>
        <v/>
      </c>
      <c r="K77" s="4" t="str">
        <f t="shared" si="24"/>
        <v/>
      </c>
      <c r="L77" s="4" t="str">
        <f t="shared" si="24"/>
        <v/>
      </c>
      <c r="M77" s="4" t="str">
        <f t="shared" si="24"/>
        <v/>
      </c>
      <c r="N77" s="4">
        <f t="shared" si="24"/>
        <v>69</v>
      </c>
      <c r="O77" s="4" t="str">
        <f t="shared" si="24"/>
        <v/>
      </c>
      <c r="P77" s="4" t="str">
        <f t="shared" si="24"/>
        <v/>
      </c>
      <c r="Q77" s="4" t="str">
        <f t="shared" si="24"/>
        <v/>
      </c>
      <c r="R77" s="4" t="str">
        <f t="shared" si="22"/>
        <v/>
      </c>
      <c r="T77" s="15">
        <v>730</v>
      </c>
      <c r="U77" s="19" t="s">
        <v>278</v>
      </c>
      <c r="V77" s="2">
        <v>3</v>
      </c>
      <c r="W77" s="19" t="s">
        <v>66</v>
      </c>
      <c r="X77" s="79">
        <f t="shared" si="20"/>
        <v>730</v>
      </c>
    </row>
    <row r="78" spans="1:24" x14ac:dyDescent="0.2">
      <c r="A78" s="2">
        <v>70</v>
      </c>
      <c r="B78" s="15">
        <v>545</v>
      </c>
      <c r="C78" s="19" t="str">
        <f t="shared" si="17"/>
        <v>Ethan Clarke</v>
      </c>
      <c r="D78" s="2">
        <f t="shared" si="18"/>
        <v>4</v>
      </c>
      <c r="E78" s="19" t="str">
        <f t="shared" si="19"/>
        <v xml:space="preserve">Ivanhoe Robins </v>
      </c>
      <c r="F78" s="4">
        <f t="shared" si="23"/>
        <v>9</v>
      </c>
      <c r="G78" s="4">
        <v>7</v>
      </c>
      <c r="H78" s="17">
        <f t="shared" si="21"/>
        <v>9.07</v>
      </c>
      <c r="I78" s="4">
        <f t="shared" si="24"/>
        <v>70</v>
      </c>
      <c r="J78" s="4" t="str">
        <f t="shared" si="24"/>
        <v/>
      </c>
      <c r="K78" s="4" t="str">
        <f t="shared" si="24"/>
        <v/>
      </c>
      <c r="L78" s="4" t="str">
        <f t="shared" si="24"/>
        <v/>
      </c>
      <c r="M78" s="4" t="str">
        <f t="shared" si="24"/>
        <v/>
      </c>
      <c r="N78" s="4" t="str">
        <f t="shared" si="24"/>
        <v/>
      </c>
      <c r="O78" s="4" t="str">
        <f t="shared" si="24"/>
        <v/>
      </c>
      <c r="P78" s="4" t="str">
        <f t="shared" si="24"/>
        <v/>
      </c>
      <c r="Q78" s="4" t="str">
        <f t="shared" si="24"/>
        <v/>
      </c>
      <c r="R78" s="4" t="str">
        <f t="shared" si="22"/>
        <v/>
      </c>
      <c r="T78" s="15">
        <v>732</v>
      </c>
      <c r="U78" s="19" t="s">
        <v>279</v>
      </c>
      <c r="V78" s="2">
        <v>3</v>
      </c>
      <c r="W78" s="19" t="s">
        <v>66</v>
      </c>
      <c r="X78" s="79">
        <f t="shared" si="20"/>
        <v>732</v>
      </c>
    </row>
    <row r="79" spans="1:24" x14ac:dyDescent="0.2">
      <c r="A79" s="20">
        <v>71</v>
      </c>
      <c r="B79" s="15">
        <v>638</v>
      </c>
      <c r="C79" s="19" t="str">
        <f t="shared" si="17"/>
        <v>Zach Vincent</v>
      </c>
      <c r="D79" s="2">
        <f t="shared" si="18"/>
        <v>3</v>
      </c>
      <c r="E79" s="19" t="str">
        <f t="shared" si="19"/>
        <v>St Peter's Market Bosworth</v>
      </c>
      <c r="F79" s="4">
        <f t="shared" si="23"/>
        <v>9</v>
      </c>
      <c r="G79" s="4">
        <v>9</v>
      </c>
      <c r="H79" s="17">
        <f t="shared" si="21"/>
        <v>9.09</v>
      </c>
      <c r="I79" s="4" t="str">
        <f t="shared" si="24"/>
        <v/>
      </c>
      <c r="J79" s="4" t="str">
        <f t="shared" si="24"/>
        <v/>
      </c>
      <c r="K79" s="4" t="str">
        <f t="shared" si="24"/>
        <v/>
      </c>
      <c r="L79" s="4" t="str">
        <f t="shared" si="24"/>
        <v/>
      </c>
      <c r="M79" s="4">
        <f t="shared" si="24"/>
        <v>71</v>
      </c>
      <c r="N79" s="4" t="str">
        <f t="shared" si="24"/>
        <v/>
      </c>
      <c r="O79" s="4" t="str">
        <f t="shared" si="24"/>
        <v/>
      </c>
      <c r="P79" s="4" t="str">
        <f t="shared" si="24"/>
        <v/>
      </c>
      <c r="Q79" s="4" t="str">
        <f t="shared" si="24"/>
        <v/>
      </c>
      <c r="R79" s="4" t="str">
        <f t="shared" si="22"/>
        <v/>
      </c>
      <c r="T79" s="15">
        <v>734</v>
      </c>
      <c r="U79" s="19" t="s">
        <v>280</v>
      </c>
      <c r="V79" s="2">
        <v>3</v>
      </c>
      <c r="W79" s="19" t="s">
        <v>66</v>
      </c>
      <c r="X79" s="79">
        <f t="shared" si="20"/>
        <v>734</v>
      </c>
    </row>
    <row r="80" spans="1:24" x14ac:dyDescent="0.2">
      <c r="A80" s="2">
        <v>72</v>
      </c>
      <c r="B80" s="15">
        <v>378</v>
      </c>
      <c r="C80" s="19" t="str">
        <f t="shared" si="17"/>
        <v>Oliver Mellor</v>
      </c>
      <c r="D80" s="2">
        <f t="shared" si="18"/>
        <v>3</v>
      </c>
      <c r="E80" s="19" t="str">
        <f t="shared" si="19"/>
        <v xml:space="preserve">Ivanhoe Robins </v>
      </c>
      <c r="F80" s="4">
        <f t="shared" si="23"/>
        <v>9</v>
      </c>
      <c r="G80" s="4">
        <v>9</v>
      </c>
      <c r="H80" s="17">
        <f t="shared" si="21"/>
        <v>9.09</v>
      </c>
      <c r="I80" s="4">
        <f t="shared" si="24"/>
        <v>72</v>
      </c>
      <c r="J80" s="4" t="str">
        <f t="shared" si="24"/>
        <v/>
      </c>
      <c r="K80" s="4" t="str">
        <f t="shared" si="24"/>
        <v/>
      </c>
      <c r="L80" s="4" t="str">
        <f t="shared" si="24"/>
        <v/>
      </c>
      <c r="M80" s="4" t="str">
        <f t="shared" si="24"/>
        <v/>
      </c>
      <c r="N80" s="4" t="str">
        <f t="shared" si="24"/>
        <v/>
      </c>
      <c r="O80" s="4" t="str">
        <f t="shared" si="24"/>
        <v/>
      </c>
      <c r="P80" s="4" t="str">
        <f t="shared" si="24"/>
        <v/>
      </c>
      <c r="Q80" s="4" t="str">
        <f t="shared" si="24"/>
        <v/>
      </c>
      <c r="R80" s="4" t="str">
        <f t="shared" si="22"/>
        <v/>
      </c>
      <c r="T80" s="15">
        <v>735</v>
      </c>
      <c r="U80" s="19" t="s">
        <v>281</v>
      </c>
      <c r="V80" s="2">
        <v>3</v>
      </c>
      <c r="W80" s="19" t="s">
        <v>66</v>
      </c>
      <c r="X80" s="79">
        <f t="shared" si="20"/>
        <v>735</v>
      </c>
    </row>
    <row r="81" spans="1:24" x14ac:dyDescent="0.2">
      <c r="A81" s="20">
        <v>73</v>
      </c>
      <c r="B81" s="15">
        <v>580</v>
      </c>
      <c r="C81" s="19" t="str">
        <f t="shared" si="17"/>
        <v>Sahib Dhillon</v>
      </c>
      <c r="D81" s="2">
        <f t="shared" si="18"/>
        <v>4</v>
      </c>
      <c r="E81" s="19" t="str">
        <f t="shared" si="19"/>
        <v>St Clare's</v>
      </c>
      <c r="F81" s="4">
        <f t="shared" ref="F81:F83" si="25">+F80</f>
        <v>9</v>
      </c>
      <c r="G81" s="4">
        <v>15</v>
      </c>
      <c r="H81" s="17">
        <f t="shared" ref="H81:H83" si="26">+F81+G81/100</f>
        <v>9.15</v>
      </c>
      <c r="I81" s="4" t="str">
        <f t="shared" si="24"/>
        <v/>
      </c>
      <c r="J81" s="4" t="str">
        <f t="shared" si="24"/>
        <v/>
      </c>
      <c r="K81" s="4" t="str">
        <f t="shared" si="24"/>
        <v/>
      </c>
      <c r="L81" s="4" t="str">
        <f t="shared" si="24"/>
        <v/>
      </c>
      <c r="M81" s="4" t="str">
        <f t="shared" si="24"/>
        <v/>
      </c>
      <c r="N81" s="4" t="str">
        <f t="shared" si="24"/>
        <v/>
      </c>
      <c r="O81" s="4" t="str">
        <f t="shared" si="24"/>
        <v/>
      </c>
      <c r="P81" s="4" t="str">
        <f t="shared" si="24"/>
        <v/>
      </c>
      <c r="Q81" s="4" t="str">
        <f t="shared" si="24"/>
        <v/>
      </c>
      <c r="R81" s="4" t="str">
        <f t="shared" ref="R81" si="27">IF(SUM(I81:Q81)&lt;&gt;0,"",E81)</f>
        <v>St Clare's</v>
      </c>
      <c r="T81" s="16">
        <v>746</v>
      </c>
      <c r="U81" s="19" t="s">
        <v>282</v>
      </c>
      <c r="V81" s="19">
        <v>4</v>
      </c>
      <c r="W81" s="19" t="s">
        <v>122</v>
      </c>
      <c r="X81" s="79" t="e">
        <f t="shared" si="20"/>
        <v>#N/A</v>
      </c>
    </row>
    <row r="82" spans="1:24" x14ac:dyDescent="0.2">
      <c r="A82" s="2">
        <v>74</v>
      </c>
      <c r="B82" s="15">
        <v>763</v>
      </c>
      <c r="C82" s="19" t="str">
        <f t="shared" si="17"/>
        <v>Charlie Quinn</v>
      </c>
      <c r="D82" s="2">
        <f t="shared" si="18"/>
        <v>3</v>
      </c>
      <c r="E82" s="19" t="str">
        <f t="shared" si="19"/>
        <v>St Barts</v>
      </c>
      <c r="F82" s="4">
        <f t="shared" si="25"/>
        <v>9</v>
      </c>
      <c r="G82" s="4">
        <v>18</v>
      </c>
      <c r="H82" s="17">
        <f t="shared" si="26"/>
        <v>9.18</v>
      </c>
      <c r="I82" s="4" t="str">
        <f t="shared" si="24"/>
        <v/>
      </c>
      <c r="J82" s="4" t="str">
        <f t="shared" si="24"/>
        <v/>
      </c>
      <c r="K82" s="4" t="str">
        <f t="shared" si="24"/>
        <v/>
      </c>
      <c r="L82" s="4" t="str">
        <f t="shared" si="24"/>
        <v/>
      </c>
      <c r="M82" s="4" t="str">
        <f t="shared" si="24"/>
        <v/>
      </c>
      <c r="N82" s="4">
        <f t="shared" si="24"/>
        <v>74</v>
      </c>
      <c r="O82" s="4" t="str">
        <f t="shared" si="24"/>
        <v/>
      </c>
      <c r="P82" s="4" t="str">
        <f t="shared" si="24"/>
        <v/>
      </c>
      <c r="Q82" s="4" t="str">
        <f t="shared" si="24"/>
        <v/>
      </c>
      <c r="R82" s="4" t="str">
        <f t="shared" ref="R82:R84" si="28">IF(SUM(I82:Q82)&lt;&gt;0,"",E82)</f>
        <v/>
      </c>
      <c r="T82" s="16">
        <v>752</v>
      </c>
      <c r="U82" s="19" t="s">
        <v>283</v>
      </c>
      <c r="V82" s="19">
        <v>4</v>
      </c>
      <c r="W82" s="19" t="s">
        <v>26</v>
      </c>
      <c r="X82" s="79">
        <f t="shared" si="20"/>
        <v>752</v>
      </c>
    </row>
    <row r="83" spans="1:24" hidden="1" x14ac:dyDescent="0.2">
      <c r="A83" s="20">
        <v>75</v>
      </c>
      <c r="B83" s="15"/>
      <c r="C83" s="19" t="e">
        <f t="shared" si="17"/>
        <v>#N/A</v>
      </c>
      <c r="D83" s="2" t="e">
        <f t="shared" si="18"/>
        <v>#N/A</v>
      </c>
      <c r="E83" s="19" t="e">
        <f t="shared" si="19"/>
        <v>#N/A</v>
      </c>
      <c r="F83" s="4">
        <f t="shared" si="25"/>
        <v>9</v>
      </c>
      <c r="G83" s="4">
        <v>33</v>
      </c>
      <c r="H83" s="4">
        <f t="shared" si="26"/>
        <v>9.33</v>
      </c>
      <c r="I83" s="4"/>
      <c r="J83" s="4"/>
      <c r="K83" s="4"/>
      <c r="L83" s="4"/>
      <c r="M83" s="4"/>
      <c r="N83" s="4"/>
      <c r="O83" s="4"/>
      <c r="P83" s="4"/>
      <c r="Q83" s="4"/>
      <c r="R83" s="4" t="e">
        <f t="shared" si="28"/>
        <v>#N/A</v>
      </c>
      <c r="T83" s="16">
        <v>756</v>
      </c>
      <c r="U83" s="19" t="s">
        <v>284</v>
      </c>
      <c r="V83" s="19">
        <v>4</v>
      </c>
      <c r="W83" s="19" t="s">
        <v>26</v>
      </c>
      <c r="X83" s="79">
        <f t="shared" si="20"/>
        <v>756</v>
      </c>
    </row>
    <row r="84" spans="1:24" hidden="1" x14ac:dyDescent="0.2">
      <c r="A84" s="2">
        <v>76</v>
      </c>
      <c r="B84" s="15"/>
      <c r="C84" s="19" t="e">
        <f t="shared" si="17"/>
        <v>#N/A</v>
      </c>
      <c r="D84" s="2" t="e">
        <f t="shared" si="18"/>
        <v>#N/A</v>
      </c>
      <c r="E84" s="19" t="e">
        <f t="shared" si="19"/>
        <v>#N/A</v>
      </c>
      <c r="F84" s="4">
        <f t="shared" ref="F84" si="29">+F83</f>
        <v>9</v>
      </c>
      <c r="G84" s="4">
        <v>34</v>
      </c>
      <c r="H84" s="4">
        <f t="shared" ref="H84" si="30">+F84+G84/100</f>
        <v>9.34</v>
      </c>
      <c r="I84" s="4"/>
      <c r="J84" s="4"/>
      <c r="K84" s="4"/>
      <c r="L84" s="4"/>
      <c r="M84" s="4"/>
      <c r="N84" s="4"/>
      <c r="O84" s="4"/>
      <c r="P84" s="4"/>
      <c r="Q84" s="4"/>
      <c r="R84" s="4" t="e">
        <f t="shared" si="28"/>
        <v>#N/A</v>
      </c>
      <c r="T84" s="16">
        <v>761</v>
      </c>
      <c r="U84" s="19" t="s">
        <v>285</v>
      </c>
      <c r="V84" s="19">
        <v>4</v>
      </c>
      <c r="W84" s="19" t="s">
        <v>26</v>
      </c>
      <c r="X84" s="79">
        <f t="shared" si="20"/>
        <v>761</v>
      </c>
    </row>
    <row r="85" spans="1:24" x14ac:dyDescent="0.2">
      <c r="A85" s="2"/>
      <c r="B85" s="4"/>
      <c r="C85" s="19"/>
      <c r="D85" s="2"/>
      <c r="E85" s="1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T85" s="15">
        <v>725</v>
      </c>
      <c r="U85" s="19" t="s">
        <v>286</v>
      </c>
      <c r="V85" s="2">
        <v>4</v>
      </c>
      <c r="W85" s="19" t="s">
        <v>68</v>
      </c>
      <c r="X85" s="79">
        <f t="shared" si="20"/>
        <v>725</v>
      </c>
    </row>
    <row r="86" spans="1:24" outlineLevel="1" x14ac:dyDescent="0.2">
      <c r="A86" s="7" t="s">
        <v>128</v>
      </c>
      <c r="C86" s="12"/>
      <c r="D86" s="12"/>
      <c r="H86" s="82" t="s">
        <v>129</v>
      </c>
      <c r="I86" s="83" t="str">
        <f t="shared" ref="I86:Q86" si="31">IF(I90=MIN($I$90:$Q$90),1,(IF(SMALL($I$90:$Q$90,2)&lt;MIN($I$97:$Q$97),IF(I90=SMALL($I$90:$Q$90,2),2,""),"")))</f>
        <v/>
      </c>
      <c r="J86" s="83">
        <f t="shared" si="31"/>
        <v>2</v>
      </c>
      <c r="K86" s="83">
        <f t="shared" si="31"/>
        <v>1</v>
      </c>
      <c r="L86" s="83" t="str">
        <f t="shared" si="31"/>
        <v/>
      </c>
      <c r="M86" s="83" t="str">
        <f t="shared" si="31"/>
        <v/>
      </c>
      <c r="N86" s="83" t="str">
        <f t="shared" si="31"/>
        <v/>
      </c>
      <c r="O86" s="83" t="str">
        <f t="shared" si="31"/>
        <v/>
      </c>
      <c r="P86" s="83" t="str">
        <f t="shared" si="31"/>
        <v/>
      </c>
      <c r="Q86" s="83" t="str">
        <f t="shared" si="31"/>
        <v/>
      </c>
    </row>
    <row r="87" spans="1:24" ht="15.75" outlineLevel="1" x14ac:dyDescent="0.25">
      <c r="C87" s="8" t="s">
        <v>130</v>
      </c>
      <c r="D87" s="8"/>
      <c r="F87" s="1"/>
      <c r="H87" s="82" t="s">
        <v>131</v>
      </c>
      <c r="I87">
        <f t="shared" ref="I87:Q87" si="32">MIN(I$9:I$78)</f>
        <v>4</v>
      </c>
      <c r="J87">
        <f t="shared" si="32"/>
        <v>8</v>
      </c>
      <c r="K87">
        <f t="shared" si="32"/>
        <v>1</v>
      </c>
      <c r="L87">
        <f t="shared" si="32"/>
        <v>46</v>
      </c>
      <c r="M87">
        <f t="shared" si="32"/>
        <v>10</v>
      </c>
      <c r="N87">
        <f t="shared" si="32"/>
        <v>42</v>
      </c>
      <c r="O87">
        <f t="shared" si="32"/>
        <v>20</v>
      </c>
      <c r="P87">
        <f t="shared" si="32"/>
        <v>11</v>
      </c>
      <c r="Q87">
        <f t="shared" si="32"/>
        <v>0</v>
      </c>
    </row>
    <row r="88" spans="1:24" ht="15.75" outlineLevel="1" x14ac:dyDescent="0.25">
      <c r="A88" s="8"/>
      <c r="B88" s="8"/>
      <c r="C88" s="1"/>
      <c r="D88" s="1"/>
      <c r="I88">
        <f t="shared" ref="I88:Q88" si="33">SMALL(I$9:I$78,2)</f>
        <v>22</v>
      </c>
      <c r="J88">
        <f t="shared" si="33"/>
        <v>13</v>
      </c>
      <c r="K88">
        <f t="shared" si="33"/>
        <v>5</v>
      </c>
      <c r="L88">
        <f t="shared" si="33"/>
        <v>48</v>
      </c>
      <c r="M88">
        <f t="shared" si="33"/>
        <v>26</v>
      </c>
      <c r="N88">
        <f t="shared" si="33"/>
        <v>69</v>
      </c>
      <c r="O88">
        <f t="shared" si="33"/>
        <v>30</v>
      </c>
      <c r="P88">
        <f t="shared" si="33"/>
        <v>32</v>
      </c>
      <c r="Q88" t="e">
        <f t="shared" si="33"/>
        <v>#NUM!</v>
      </c>
    </row>
    <row r="89" spans="1:24" outlineLevel="1" x14ac:dyDescent="0.2">
      <c r="A89" s="1"/>
      <c r="B89" s="1"/>
      <c r="C89" s="7"/>
      <c r="D89" s="7"/>
      <c r="I89">
        <f t="shared" ref="I89:Q89" si="34">SMALL(I$9:I$78,3)</f>
        <v>24</v>
      </c>
      <c r="J89">
        <f t="shared" si="34"/>
        <v>14</v>
      </c>
      <c r="K89">
        <f t="shared" si="34"/>
        <v>15</v>
      </c>
      <c r="L89">
        <f t="shared" si="34"/>
        <v>50</v>
      </c>
      <c r="M89">
        <f t="shared" si="34"/>
        <v>27</v>
      </c>
      <c r="N89">
        <f>SMALL(N$9:N$82,3)</f>
        <v>74</v>
      </c>
      <c r="O89">
        <f t="shared" si="34"/>
        <v>52</v>
      </c>
      <c r="P89">
        <f t="shared" si="34"/>
        <v>35</v>
      </c>
      <c r="Q89" t="e">
        <f t="shared" si="34"/>
        <v>#NUM!</v>
      </c>
    </row>
    <row r="90" spans="1:24" outlineLevel="1" x14ac:dyDescent="0.2">
      <c r="H90" s="1" t="s">
        <v>132</v>
      </c>
      <c r="I90" s="11">
        <f>IFERROR(SUM(I87:I89),"")</f>
        <v>50</v>
      </c>
      <c r="J90" s="11">
        <f t="shared" ref="J90:Q90" si="35">IFERROR(SUM(J87:J89),"")</f>
        <v>35</v>
      </c>
      <c r="K90" s="11">
        <f t="shared" si="35"/>
        <v>21</v>
      </c>
      <c r="L90" s="11">
        <f t="shared" si="35"/>
        <v>144</v>
      </c>
      <c r="M90" s="11">
        <f t="shared" si="35"/>
        <v>63</v>
      </c>
      <c r="N90" s="11">
        <f>IFERROR(SUM(N87:N89),"")</f>
        <v>185</v>
      </c>
      <c r="O90" s="11">
        <f>IFERROR(SUM(O87:O89),"")</f>
        <v>102</v>
      </c>
      <c r="P90" s="11">
        <f t="shared" si="35"/>
        <v>78</v>
      </c>
      <c r="Q90" s="11" t="str">
        <f t="shared" si="35"/>
        <v/>
      </c>
    </row>
    <row r="91" spans="1:24" ht="38.25" hidden="1" outlineLevel="1" x14ac:dyDescent="0.2">
      <c r="H91" s="1"/>
      <c r="I91" s="25" t="str">
        <f t="shared" ref="I91:Q91" si="36">+I8</f>
        <v xml:space="preserve">Ivanhoe Robins </v>
      </c>
      <c r="J91" s="38" t="str">
        <f t="shared" si="36"/>
        <v>Orchard Primary</v>
      </c>
      <c r="K91" s="33" t="str">
        <f t="shared" si="36"/>
        <v>Elizabeth woodville</v>
      </c>
      <c r="L91" s="67" t="str">
        <f t="shared" si="36"/>
        <v>Hinckley RC</v>
      </c>
      <c r="M91" s="46" t="str">
        <f t="shared" si="36"/>
        <v>St Peter's Market Bosworth</v>
      </c>
      <c r="N91" s="42" t="str">
        <f t="shared" si="36"/>
        <v>St Barts</v>
      </c>
      <c r="O91" s="42" t="str">
        <f t="shared" si="36"/>
        <v>Thurlaston C of E</v>
      </c>
      <c r="P91" s="42" t="str">
        <f t="shared" si="36"/>
        <v>Mercenfeld</v>
      </c>
      <c r="Q91" s="42">
        <f t="shared" si="36"/>
        <v>0</v>
      </c>
    </row>
    <row r="92" spans="1:24" hidden="1" outlineLevel="1" x14ac:dyDescent="0.2"/>
    <row r="93" spans="1:24" hidden="1" outlineLevel="1" x14ac:dyDescent="0.2">
      <c r="H93" s="82" t="s">
        <v>129</v>
      </c>
      <c r="I93" s="84" t="str">
        <f t="shared" ref="I93:Q93" si="37">IF(SMALL($I$90:$Q$90,2)&gt;MIN($I$97:$Q$97),IF(I97=MIN($I$97:$Q$97),2,""),"")</f>
        <v/>
      </c>
      <c r="J93" s="84" t="str">
        <f t="shared" si="37"/>
        <v/>
      </c>
      <c r="K93" s="84" t="str">
        <f t="shared" si="37"/>
        <v/>
      </c>
      <c r="L93" s="84" t="str">
        <f t="shared" si="37"/>
        <v/>
      </c>
      <c r="M93" s="84" t="str">
        <f t="shared" si="37"/>
        <v/>
      </c>
      <c r="N93" s="84" t="str">
        <f t="shared" si="37"/>
        <v/>
      </c>
      <c r="O93" s="84" t="str">
        <f t="shared" si="37"/>
        <v/>
      </c>
      <c r="P93" s="84" t="str">
        <f t="shared" si="37"/>
        <v/>
      </c>
      <c r="Q93" s="84" t="str">
        <f t="shared" si="37"/>
        <v/>
      </c>
    </row>
    <row r="94" spans="1:24" ht="15.75" hidden="1" outlineLevel="1" x14ac:dyDescent="0.25">
      <c r="C94" s="8" t="s">
        <v>133</v>
      </c>
      <c r="D94" s="8"/>
      <c r="F94" s="1"/>
      <c r="H94" s="82" t="s">
        <v>134</v>
      </c>
      <c r="I94">
        <f t="shared" ref="I94:Q94" si="38">SMALL(I$9:I$78,4)</f>
        <v>40</v>
      </c>
      <c r="J94">
        <f t="shared" si="38"/>
        <v>18</v>
      </c>
      <c r="K94">
        <f t="shared" si="38"/>
        <v>41</v>
      </c>
      <c r="L94" t="e">
        <f t="shared" si="38"/>
        <v>#NUM!</v>
      </c>
      <c r="M94">
        <f t="shared" si="38"/>
        <v>33</v>
      </c>
      <c r="N94" t="e">
        <f t="shared" si="38"/>
        <v>#NUM!</v>
      </c>
      <c r="O94" t="e">
        <f t="shared" si="38"/>
        <v>#NUM!</v>
      </c>
      <c r="P94">
        <f t="shared" si="38"/>
        <v>43</v>
      </c>
      <c r="Q94" t="e">
        <f t="shared" si="38"/>
        <v>#NUM!</v>
      </c>
    </row>
    <row r="95" spans="1:24" ht="15.75" hidden="1" outlineLevel="1" x14ac:dyDescent="0.25">
      <c r="A95" s="8"/>
      <c r="B95" s="6"/>
      <c r="C95" s="1"/>
      <c r="D95" s="1"/>
      <c r="H95" s="1"/>
      <c r="I95">
        <f t="shared" ref="I95:Q95" si="39">SMALL(I$9:I$78,5)</f>
        <v>44</v>
      </c>
      <c r="J95">
        <f t="shared" si="39"/>
        <v>19</v>
      </c>
      <c r="K95">
        <f t="shared" si="39"/>
        <v>53</v>
      </c>
      <c r="L95" t="e">
        <f t="shared" si="39"/>
        <v>#NUM!</v>
      </c>
      <c r="M95">
        <f t="shared" si="39"/>
        <v>51</v>
      </c>
      <c r="N95" t="e">
        <f t="shared" si="39"/>
        <v>#NUM!</v>
      </c>
      <c r="O95" t="e">
        <f t="shared" si="39"/>
        <v>#NUM!</v>
      </c>
      <c r="P95">
        <f t="shared" si="39"/>
        <v>45</v>
      </c>
      <c r="Q95" t="e">
        <f t="shared" si="39"/>
        <v>#NUM!</v>
      </c>
    </row>
    <row r="96" spans="1:24" hidden="1" outlineLevel="1" x14ac:dyDescent="0.2">
      <c r="H96" s="1"/>
      <c r="I96">
        <f t="shared" ref="I96:Q96" si="40">SMALL(I$9:I$78,6)</f>
        <v>47</v>
      </c>
      <c r="J96">
        <f t="shared" si="40"/>
        <v>31</v>
      </c>
      <c r="K96">
        <f t="shared" si="40"/>
        <v>65</v>
      </c>
      <c r="L96" t="e">
        <f t="shared" si="40"/>
        <v>#NUM!</v>
      </c>
      <c r="M96">
        <f t="shared" si="40"/>
        <v>55</v>
      </c>
      <c r="N96" t="e">
        <f t="shared" si="40"/>
        <v>#NUM!</v>
      </c>
      <c r="O96" t="e">
        <f t="shared" si="40"/>
        <v>#NUM!</v>
      </c>
      <c r="P96" t="e">
        <f t="shared" si="40"/>
        <v>#NUM!</v>
      </c>
      <c r="Q96" t="e">
        <f t="shared" si="40"/>
        <v>#NUM!</v>
      </c>
    </row>
    <row r="97" spans="1:17" hidden="1" outlineLevel="1" x14ac:dyDescent="0.2">
      <c r="C97" s="7"/>
      <c r="D97" s="7"/>
      <c r="H97" s="1" t="s">
        <v>135</v>
      </c>
      <c r="I97" s="11">
        <f>IFERROR(SUM(I94:I96),1000)</f>
        <v>131</v>
      </c>
      <c r="J97" s="11">
        <f>IFERROR(SUM(J94:J96),1000)</f>
        <v>68</v>
      </c>
      <c r="K97" s="11">
        <f t="shared" ref="K97:Q97" si="41">IFERROR(SUM(K94:K96),1000)</f>
        <v>159</v>
      </c>
      <c r="L97" s="11">
        <f t="shared" si="41"/>
        <v>1000</v>
      </c>
      <c r="M97" s="11">
        <f t="shared" si="41"/>
        <v>139</v>
      </c>
      <c r="N97" s="11">
        <f>IFERROR(SUM(N94:N96),1000)</f>
        <v>1000</v>
      </c>
      <c r="O97" s="11">
        <f>IFERROR(SUM(O94:O96),1000)</f>
        <v>1000</v>
      </c>
      <c r="P97" s="11">
        <f t="shared" si="41"/>
        <v>1000</v>
      </c>
      <c r="Q97" s="11">
        <f t="shared" si="41"/>
        <v>1000</v>
      </c>
    </row>
    <row r="98" spans="1:17" hidden="1" outlineLevel="1" x14ac:dyDescent="0.2"/>
    <row r="99" spans="1:17" hidden="1" outlineLevel="1" x14ac:dyDescent="0.2"/>
    <row r="100" spans="1:17" hidden="1" outlineLevel="1" x14ac:dyDescent="0.2"/>
    <row r="101" spans="1:17" collapsed="1" x14ac:dyDescent="0.2"/>
    <row r="102" spans="1:17" x14ac:dyDescent="0.2">
      <c r="A102" s="89"/>
      <c r="B102" s="90"/>
      <c r="C102" s="90"/>
      <c r="D102" s="90"/>
      <c r="E102" s="90"/>
      <c r="F102" s="90"/>
      <c r="G102" s="90"/>
      <c r="H102" s="91"/>
    </row>
    <row r="103" spans="1:17" ht="18" x14ac:dyDescent="0.25">
      <c r="A103" s="92"/>
      <c r="B103" s="93" t="s">
        <v>0</v>
      </c>
      <c r="C103" s="88"/>
      <c r="D103" s="88"/>
      <c r="E103" s="93"/>
      <c r="F103" s="88"/>
      <c r="G103" s="88"/>
      <c r="H103" s="94"/>
    </row>
    <row r="104" spans="1:17" ht="18" x14ac:dyDescent="0.25">
      <c r="A104" s="92"/>
      <c r="B104" s="93"/>
      <c r="C104" s="88"/>
      <c r="D104" s="88"/>
      <c r="E104" s="93"/>
      <c r="F104" s="88"/>
      <c r="G104" s="88"/>
      <c r="H104" s="94"/>
    </row>
    <row r="105" spans="1:17" ht="18" x14ac:dyDescent="0.25">
      <c r="A105" s="92"/>
      <c r="B105" s="93" t="s">
        <v>136</v>
      </c>
      <c r="C105" s="88"/>
      <c r="D105" s="88"/>
      <c r="E105" s="93"/>
      <c r="F105" s="88"/>
      <c r="G105" s="88"/>
      <c r="H105" s="94"/>
    </row>
    <row r="106" spans="1:17" x14ac:dyDescent="0.2">
      <c r="A106" s="92"/>
      <c r="B106" s="88"/>
      <c r="C106" s="88"/>
      <c r="D106" s="88"/>
      <c r="E106" s="88"/>
      <c r="F106" s="88"/>
      <c r="G106" s="88"/>
      <c r="H106" s="94"/>
    </row>
    <row r="107" spans="1:17" ht="20.100000000000001" customHeight="1" x14ac:dyDescent="0.25">
      <c r="A107" s="92"/>
      <c r="B107" s="93" t="str">
        <f>+A6</f>
        <v>Race 4 - Year 3 and 4 Boys</v>
      </c>
      <c r="C107" s="88"/>
      <c r="D107" s="88"/>
      <c r="E107" s="88"/>
      <c r="F107" s="88"/>
      <c r="G107" s="88"/>
      <c r="H107" s="94"/>
    </row>
    <row r="108" spans="1:17" x14ac:dyDescent="0.2">
      <c r="A108" s="92"/>
      <c r="B108" s="88"/>
      <c r="C108" s="88"/>
      <c r="D108" s="88"/>
      <c r="E108" s="88"/>
      <c r="F108" s="88"/>
      <c r="G108" s="88"/>
      <c r="H108" s="94"/>
    </row>
    <row r="109" spans="1:17" ht="15.75" x14ac:dyDescent="0.25">
      <c r="A109" s="92"/>
      <c r="B109" s="105" t="s">
        <v>137</v>
      </c>
      <c r="C109" s="96"/>
      <c r="D109" s="88"/>
      <c r="E109" s="88"/>
      <c r="F109" s="88"/>
      <c r="G109" s="88"/>
      <c r="H109" s="94"/>
    </row>
    <row r="110" spans="1:17" ht="20.100000000000001" customHeight="1" x14ac:dyDescent="0.2">
      <c r="A110" s="92"/>
      <c r="B110" s="98" t="s">
        <v>138</v>
      </c>
      <c r="C110" s="106" t="s">
        <v>14</v>
      </c>
      <c r="D110" s="106"/>
      <c r="E110" s="98" t="s">
        <v>15</v>
      </c>
      <c r="F110" s="98"/>
      <c r="G110" s="88"/>
      <c r="H110" s="107" t="s">
        <v>139</v>
      </c>
    </row>
    <row r="111" spans="1:17" x14ac:dyDescent="0.2">
      <c r="A111" s="92"/>
      <c r="B111" s="88">
        <v>1</v>
      </c>
      <c r="C111" s="97">
        <f>+B9</f>
        <v>493</v>
      </c>
      <c r="D111" s="88"/>
      <c r="E111" s="108" t="str">
        <f>+C9</f>
        <v>Joe Matthews</v>
      </c>
      <c r="F111" s="88"/>
      <c r="G111" s="88"/>
      <c r="H111" s="94" t="str">
        <f>+E9</f>
        <v>Elizabeth Woodville</v>
      </c>
    </row>
    <row r="112" spans="1:17" x14ac:dyDescent="0.2">
      <c r="A112" s="92"/>
      <c r="B112" s="88">
        <v>2</v>
      </c>
      <c r="C112" s="97">
        <f>+B10</f>
        <v>752</v>
      </c>
      <c r="D112" s="88"/>
      <c r="E112" s="108" t="str">
        <f>+C10</f>
        <v>Charlie Coleston-Shields</v>
      </c>
      <c r="F112" s="88"/>
      <c r="G112" s="88"/>
      <c r="H112" s="94" t="str">
        <f>+E10</f>
        <v>ENTRY ON DAY</v>
      </c>
    </row>
    <row r="113" spans="1:8" x14ac:dyDescent="0.2">
      <c r="A113" s="92"/>
      <c r="B113" s="88">
        <v>3</v>
      </c>
      <c r="C113" s="97">
        <f>+B11</f>
        <v>542</v>
      </c>
      <c r="D113" s="88"/>
      <c r="E113" s="108" t="str">
        <f>+C11</f>
        <v>Daniel Godsell</v>
      </c>
      <c r="F113" s="88"/>
      <c r="G113" s="88"/>
      <c r="H113" s="94" t="str">
        <f>+E11</f>
        <v>Charnwood</v>
      </c>
    </row>
    <row r="114" spans="1:8" x14ac:dyDescent="0.2">
      <c r="A114" s="92"/>
      <c r="B114" s="88"/>
      <c r="C114" s="88"/>
      <c r="D114" s="88"/>
      <c r="E114" s="88"/>
      <c r="F114" s="88"/>
      <c r="G114" s="88"/>
      <c r="H114" s="94"/>
    </row>
    <row r="115" spans="1:8" x14ac:dyDescent="0.2">
      <c r="A115" s="92"/>
      <c r="B115" s="88"/>
      <c r="C115" s="88"/>
      <c r="D115" s="88"/>
      <c r="E115" s="88"/>
      <c r="F115" s="88"/>
      <c r="G115" s="88"/>
      <c r="H115" s="94"/>
    </row>
    <row r="116" spans="1:8" ht="15.75" x14ac:dyDescent="0.25">
      <c r="A116" s="92"/>
      <c r="B116" s="105" t="s">
        <v>140</v>
      </c>
      <c r="C116" s="96"/>
      <c r="D116" s="88"/>
      <c r="E116" s="9"/>
      <c r="F116" s="88"/>
      <c r="G116" s="88"/>
      <c r="H116" s="94"/>
    </row>
    <row r="117" spans="1:8" ht="15.75" x14ac:dyDescent="0.25">
      <c r="A117" s="92"/>
      <c r="B117" s="88"/>
      <c r="C117" s="95" t="s">
        <v>141</v>
      </c>
      <c r="D117" s="95"/>
      <c r="E117" s="86" t="str">
        <f>HLOOKUP(1,$I$86:$Q$91,6,0)</f>
        <v>Elizabeth woodville</v>
      </c>
      <c r="F117" s="88"/>
      <c r="G117" s="88"/>
      <c r="H117" s="94"/>
    </row>
    <row r="118" spans="1:8" x14ac:dyDescent="0.2">
      <c r="A118" s="92"/>
      <c r="B118" s="98" t="s">
        <v>138</v>
      </c>
      <c r="C118" s="106" t="s">
        <v>14</v>
      </c>
      <c r="D118" s="88"/>
      <c r="E118" s="98" t="s">
        <v>15</v>
      </c>
      <c r="F118" s="88"/>
      <c r="G118" s="88"/>
      <c r="H118" s="94"/>
    </row>
    <row r="119" spans="1:8" x14ac:dyDescent="0.2">
      <c r="A119" s="92"/>
      <c r="B119" s="88">
        <f>HLOOKUP(1,$I$86:$Q$91,2,0)</f>
        <v>1</v>
      </c>
      <c r="C119" s="97">
        <f>VLOOKUP($B119,$A$8:$C$78,2,0)</f>
        <v>493</v>
      </c>
      <c r="D119" s="88"/>
      <c r="E119" s="108" t="str">
        <f>VLOOKUP($B119,$A$8:$C$78,3,0)</f>
        <v>Joe Matthews</v>
      </c>
      <c r="F119" s="88"/>
      <c r="G119" s="88"/>
      <c r="H119" s="94"/>
    </row>
    <row r="120" spans="1:8" x14ac:dyDescent="0.2">
      <c r="A120" s="92"/>
      <c r="B120" s="88">
        <f>HLOOKUP(1,$I$86:$Q$91,3,0)</f>
        <v>5</v>
      </c>
      <c r="C120" s="97">
        <f>VLOOKUP($B120,$A$8:$C$78,2,0)</f>
        <v>558</v>
      </c>
      <c r="D120" s="88"/>
      <c r="E120" s="108" t="str">
        <f>VLOOKUP($B120,$A$8:$C$75,3,0)</f>
        <v>Macauley McGlinchey</v>
      </c>
      <c r="F120" s="88"/>
      <c r="G120" s="88"/>
      <c r="H120" s="94"/>
    </row>
    <row r="121" spans="1:8" x14ac:dyDescent="0.2">
      <c r="A121" s="92"/>
      <c r="B121" s="88">
        <f>HLOOKUP(1,$I$86:$Q$91,4,0)</f>
        <v>15</v>
      </c>
      <c r="C121" s="97">
        <f>VLOOKUP($B121,$A$8:$C$78,2,0)</f>
        <v>398</v>
      </c>
      <c r="D121" s="88"/>
      <c r="E121" s="108" t="str">
        <f>VLOOKUP($B121,$A$8:$C$75,3,0)</f>
        <v>Riley Smith</v>
      </c>
      <c r="F121" s="88"/>
      <c r="G121" s="88"/>
      <c r="H121" s="94"/>
    </row>
    <row r="122" spans="1:8" ht="13.5" thickBot="1" x14ac:dyDescent="0.25">
      <c r="A122" s="99" t="s">
        <v>142</v>
      </c>
      <c r="B122" s="87">
        <f>SUM(B119:B121)</f>
        <v>21</v>
      </c>
      <c r="C122" s="88"/>
      <c r="D122" s="88"/>
      <c r="E122" s="88"/>
      <c r="F122" s="88"/>
      <c r="G122" s="88"/>
      <c r="H122" s="94"/>
    </row>
    <row r="123" spans="1:8" ht="13.5" thickTop="1" x14ac:dyDescent="0.2">
      <c r="A123" s="92"/>
      <c r="B123" s="88"/>
      <c r="C123" s="88"/>
      <c r="D123" s="88"/>
      <c r="E123" s="88"/>
      <c r="F123" s="88"/>
      <c r="G123" s="88"/>
      <c r="H123" s="94"/>
    </row>
    <row r="124" spans="1:8" x14ac:dyDescent="0.2">
      <c r="A124" s="92"/>
      <c r="B124" s="88"/>
      <c r="C124" s="88"/>
      <c r="D124" s="88"/>
      <c r="E124" s="88"/>
      <c r="F124" s="88"/>
      <c r="G124" s="88"/>
      <c r="H124" s="94"/>
    </row>
    <row r="125" spans="1:8" ht="15.75" x14ac:dyDescent="0.25">
      <c r="A125" s="92"/>
      <c r="B125" s="105" t="s">
        <v>143</v>
      </c>
      <c r="C125" s="96"/>
      <c r="D125" s="88"/>
      <c r="E125" s="9"/>
      <c r="F125" s="88"/>
      <c r="G125" s="88"/>
      <c r="H125" s="94"/>
    </row>
    <row r="126" spans="1:8" ht="15.75" x14ac:dyDescent="0.25">
      <c r="A126" s="92"/>
      <c r="B126" s="88"/>
      <c r="C126" s="95" t="s">
        <v>144</v>
      </c>
      <c r="D126" s="95"/>
      <c r="E126" s="86" t="str">
        <f>HLOOKUP(2,$I$86:$Q$91,6,0)</f>
        <v>Orchard Primary</v>
      </c>
      <c r="F126" s="88"/>
      <c r="G126" s="88"/>
      <c r="H126" s="94"/>
    </row>
    <row r="127" spans="1:8" x14ac:dyDescent="0.2">
      <c r="A127" s="92"/>
      <c r="B127" s="98" t="s">
        <v>138</v>
      </c>
      <c r="C127" s="106" t="s">
        <v>14</v>
      </c>
      <c r="D127" s="88"/>
      <c r="E127" s="98" t="s">
        <v>15</v>
      </c>
      <c r="F127" s="88"/>
      <c r="G127" s="88"/>
      <c r="H127" s="94"/>
    </row>
    <row r="128" spans="1:8" x14ac:dyDescent="0.2">
      <c r="A128" s="92"/>
      <c r="B128" s="88">
        <f>HLOOKUP(2,$I$86:$Q$91,2,0)</f>
        <v>8</v>
      </c>
      <c r="C128" s="97">
        <f>VLOOKUP($B128,$A$8:$C$75,2,0)</f>
        <v>521</v>
      </c>
      <c r="D128" s="88"/>
      <c r="E128" s="108" t="str">
        <f>VLOOKUP($B128,$A$8:$C$75,3,0)</f>
        <v>Liam Brain</v>
      </c>
      <c r="F128" s="88"/>
      <c r="G128" s="88"/>
      <c r="H128" s="94"/>
    </row>
    <row r="129" spans="1:8" x14ac:dyDescent="0.2">
      <c r="A129" s="92"/>
      <c r="B129" s="88">
        <f>HLOOKUP(2,$I$86:$Q$91,3,0)</f>
        <v>13</v>
      </c>
      <c r="C129" s="97">
        <f>VLOOKUP($B129,$A$8:$C$75,2,0)</f>
        <v>518</v>
      </c>
      <c r="D129" s="88"/>
      <c r="E129" s="108" t="str">
        <f>VLOOKUP($B129,$A$8:$C$75,3,0)</f>
        <v>Bram Ottewell</v>
      </c>
      <c r="F129" s="88"/>
      <c r="G129" s="88"/>
      <c r="H129" s="94"/>
    </row>
    <row r="130" spans="1:8" x14ac:dyDescent="0.2">
      <c r="A130" s="92"/>
      <c r="B130" s="88">
        <f>HLOOKUP(2,$I$86:$Q$91,4,0)</f>
        <v>14</v>
      </c>
      <c r="C130" s="97">
        <f>VLOOKUP($B130,$A$8:$C$75,2,0)</f>
        <v>517</v>
      </c>
      <c r="D130" s="88"/>
      <c r="E130" s="108" t="str">
        <f>VLOOKUP($B130,$A$8:$C$75,3,0)</f>
        <v>Isaac Jepson</v>
      </c>
      <c r="F130" s="88"/>
      <c r="G130" s="88"/>
      <c r="H130" s="94"/>
    </row>
    <row r="131" spans="1:8" ht="13.5" thickBot="1" x14ac:dyDescent="0.25">
      <c r="A131" s="99" t="s">
        <v>142</v>
      </c>
      <c r="B131" s="87">
        <f>SUM(B128:B130)</f>
        <v>35</v>
      </c>
      <c r="C131" s="88"/>
      <c r="D131" s="88"/>
      <c r="E131" s="88"/>
      <c r="F131" s="88"/>
      <c r="G131" s="88"/>
      <c r="H131" s="94"/>
    </row>
    <row r="132" spans="1:8" ht="13.5" thickTop="1" x14ac:dyDescent="0.2">
      <c r="A132" s="100"/>
      <c r="B132" s="101"/>
      <c r="C132" s="102"/>
      <c r="D132" s="101"/>
      <c r="E132" s="103"/>
      <c r="F132" s="101"/>
      <c r="G132" s="101"/>
      <c r="H132" s="104"/>
    </row>
  </sheetData>
  <pageMargins left="0.27559055118110237" right="0.47244094488188981" top="0.43307086614173229" bottom="0.47244094488188981" header="0.39370078740157483" footer="0.51181102362204722"/>
  <pageSetup paperSize="9" scale="94" fitToHeight="0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126"/>
  <sheetViews>
    <sheetView zoomScale="90" zoomScaleNormal="90" workbookViewId="0">
      <pane xSplit="8" ySplit="8" topLeftCell="I116" activePane="bottomRight" state="frozen"/>
      <selection activeCell="G44" sqref="G44"/>
      <selection pane="topRight" activeCell="G44" sqref="G44"/>
      <selection pane="bottomLeft" activeCell="G44" sqref="G44"/>
      <selection pane="bottomRight" activeCell="M120" sqref="M120"/>
    </sheetView>
  </sheetViews>
  <sheetFormatPr defaultRowHeight="12.75" outlineLevelRow="1" outlineLevelCol="1" x14ac:dyDescent="0.2"/>
  <cols>
    <col min="1" max="1" width="7.42578125" customWidth="1"/>
    <col min="2" max="2" width="7.7109375" customWidth="1"/>
    <col min="3" max="3" width="27" bestFit="1" customWidth="1"/>
    <col min="4" max="4" width="12" bestFit="1" customWidth="1"/>
    <col min="5" max="5" width="28.85546875" customWidth="1"/>
    <col min="6" max="7" width="9.140625" hidden="1" customWidth="1" outlineLevel="1"/>
    <col min="8" max="8" width="25.85546875" customWidth="1" collapsed="1"/>
    <col min="9" max="10" width="9.140625" customWidth="1" outlineLevel="1"/>
    <col min="11" max="11" width="10.7109375" customWidth="1" outlineLevel="1"/>
    <col min="12" max="12" width="12.5703125" customWidth="1" outlineLevel="1"/>
    <col min="13" max="13" width="10.42578125" customWidth="1" outlineLevel="1"/>
    <col min="14" max="16" width="10.140625" customWidth="1" outlineLevel="1"/>
    <col min="17" max="17" width="10.140625" hidden="1" customWidth="1" outlineLevel="1"/>
    <col min="18" max="18" width="24.7109375" hidden="1" customWidth="1" outlineLevel="1"/>
    <col min="19" max="20" width="0" hidden="1" customWidth="1"/>
    <col min="21" max="21" width="22.5703125" hidden="1" customWidth="1"/>
    <col min="22" max="22" width="0" hidden="1" customWidth="1"/>
    <col min="23" max="23" width="26.85546875" hidden="1" customWidth="1"/>
    <col min="24" max="24" width="0" hidden="1" customWidth="1"/>
  </cols>
  <sheetData>
    <row r="2" spans="1:24" ht="18" x14ac:dyDescent="0.25">
      <c r="A2" s="3" t="s">
        <v>0</v>
      </c>
      <c r="C2" s="3"/>
      <c r="D2" s="3"/>
      <c r="E2" s="3"/>
    </row>
    <row r="3" spans="1:24" ht="18" x14ac:dyDescent="0.25">
      <c r="A3" s="3"/>
      <c r="C3" s="3"/>
      <c r="D3" s="3"/>
      <c r="E3" s="3"/>
    </row>
    <row r="4" spans="1:24" ht="18" x14ac:dyDescent="0.25">
      <c r="A4" s="3" t="s">
        <v>58</v>
      </c>
      <c r="C4" s="3"/>
      <c r="D4" s="3"/>
      <c r="E4" t="s">
        <v>7</v>
      </c>
      <c r="H4" s="18" t="s">
        <v>287</v>
      </c>
    </row>
    <row r="6" spans="1:24" ht="18" x14ac:dyDescent="0.25">
      <c r="A6" s="3" t="s">
        <v>288</v>
      </c>
      <c r="E6" s="7" t="s">
        <v>202</v>
      </c>
      <c r="F6" t="s">
        <v>11</v>
      </c>
      <c r="G6" t="s">
        <v>11</v>
      </c>
      <c r="H6" s="12" t="s">
        <v>11</v>
      </c>
      <c r="I6" s="4"/>
      <c r="J6" s="4"/>
      <c r="L6" s="4"/>
    </row>
    <row r="7" spans="1:24" x14ac:dyDescent="0.2">
      <c r="A7" s="27"/>
      <c r="B7" s="80"/>
      <c r="C7" s="27"/>
      <c r="D7" s="24"/>
      <c r="E7" s="24"/>
      <c r="F7" s="77"/>
      <c r="G7" s="77"/>
      <c r="H7" s="24"/>
      <c r="T7" s="27">
        <v>61</v>
      </c>
      <c r="U7" s="27"/>
      <c r="V7" s="26" t="s">
        <v>62</v>
      </c>
      <c r="W7" s="24"/>
    </row>
    <row r="8" spans="1:24" ht="38.25" x14ac:dyDescent="0.2">
      <c r="A8" s="29" t="s">
        <v>13</v>
      </c>
      <c r="B8" s="81" t="s">
        <v>14</v>
      </c>
      <c r="C8" s="26" t="s">
        <v>15</v>
      </c>
      <c r="D8" s="28" t="s">
        <v>16</v>
      </c>
      <c r="E8" s="26" t="s">
        <v>17</v>
      </c>
      <c r="F8" s="47" t="s">
        <v>3</v>
      </c>
      <c r="G8" s="47" t="s">
        <v>4</v>
      </c>
      <c r="H8" s="31" t="s">
        <v>5</v>
      </c>
      <c r="I8" s="121" t="s">
        <v>30</v>
      </c>
      <c r="J8" s="56" t="s">
        <v>217</v>
      </c>
      <c r="K8" s="41" t="s">
        <v>81</v>
      </c>
      <c r="L8" s="37" t="s">
        <v>64</v>
      </c>
      <c r="M8" s="23" t="s">
        <v>149</v>
      </c>
      <c r="N8" s="33" t="s">
        <v>65</v>
      </c>
      <c r="O8" s="45" t="s">
        <v>124</v>
      </c>
      <c r="P8" s="110" t="s">
        <v>289</v>
      </c>
      <c r="Q8" s="22"/>
      <c r="R8" s="78" t="s">
        <v>69</v>
      </c>
      <c r="T8" s="30" t="s">
        <v>14</v>
      </c>
      <c r="U8" s="26" t="s">
        <v>15</v>
      </c>
      <c r="V8" s="28" t="s">
        <v>16</v>
      </c>
      <c r="W8" s="26" t="s">
        <v>17</v>
      </c>
      <c r="X8" s="79" t="s">
        <v>70</v>
      </c>
    </row>
    <row r="9" spans="1:24" x14ac:dyDescent="0.2">
      <c r="A9" s="20">
        <v>1</v>
      </c>
      <c r="B9" s="21">
        <v>564</v>
      </c>
      <c r="C9" s="19" t="str">
        <f t="shared" ref="C9:C72" si="0">VLOOKUP($B9,$T:$W,2,0)</f>
        <v>Rebecca Van Aardt</v>
      </c>
      <c r="D9" s="2">
        <f t="shared" ref="D9:D72" si="1">VLOOKUP($B9,$T:$W,3,0)</f>
        <v>4</v>
      </c>
      <c r="E9" s="19" t="str">
        <f t="shared" ref="E9:E72" si="2">VLOOKUP($B9,$T:$W,4,0)</f>
        <v>Wreake &amp; Soar Valley</v>
      </c>
      <c r="F9" s="4">
        <v>6</v>
      </c>
      <c r="G9" s="4">
        <v>19</v>
      </c>
      <c r="H9" s="17">
        <f>+F9+G9/100</f>
        <v>6.19</v>
      </c>
      <c r="I9" s="4" t="str">
        <f t="shared" ref="I9:Q24" si="3">IF($E9=I$8,+$A9,"")</f>
        <v/>
      </c>
      <c r="J9" s="4" t="str">
        <f t="shared" si="3"/>
        <v/>
      </c>
      <c r="K9" s="4" t="str">
        <f t="shared" si="3"/>
        <v/>
      </c>
      <c r="L9" s="4" t="str">
        <f t="shared" si="3"/>
        <v/>
      </c>
      <c r="M9" s="4" t="str">
        <f t="shared" si="3"/>
        <v/>
      </c>
      <c r="N9" s="4" t="str">
        <f t="shared" si="3"/>
        <v/>
      </c>
      <c r="O9" s="4" t="str">
        <f t="shared" si="3"/>
        <v/>
      </c>
      <c r="P9" s="4" t="str">
        <f t="shared" si="3"/>
        <v/>
      </c>
      <c r="Q9" s="4" t="str">
        <f t="shared" si="3"/>
        <v/>
      </c>
      <c r="R9" s="4" t="str">
        <f t="shared" ref="R9:R72" si="4">IF(SUM(I9:Q9)&lt;&gt;0,"",E9)</f>
        <v>Wreake &amp; Soar Valley</v>
      </c>
      <c r="T9" s="21">
        <v>345</v>
      </c>
      <c r="U9" s="19" t="s">
        <v>290</v>
      </c>
      <c r="V9" s="20">
        <v>4</v>
      </c>
      <c r="W9" s="19" t="s">
        <v>63</v>
      </c>
      <c r="X9" s="79">
        <f t="shared" ref="X9:X72" si="5">VLOOKUP(T9,B:B,1,0)</f>
        <v>345</v>
      </c>
    </row>
    <row r="10" spans="1:24" x14ac:dyDescent="0.2">
      <c r="A10" s="2">
        <v>2</v>
      </c>
      <c r="B10" s="21">
        <v>651</v>
      </c>
      <c r="C10" s="19" t="str">
        <f t="shared" si="0"/>
        <v>Savana Smith</v>
      </c>
      <c r="D10" s="2">
        <f t="shared" si="1"/>
        <v>4</v>
      </c>
      <c r="E10" s="19" t="str">
        <f t="shared" si="2"/>
        <v xml:space="preserve">Ivanhoe Robins </v>
      </c>
      <c r="F10" s="4">
        <f>+F9</f>
        <v>6</v>
      </c>
      <c r="G10" s="4">
        <v>39</v>
      </c>
      <c r="H10" s="17">
        <f t="shared" ref="H10:H73" si="6">+F10+G10/100</f>
        <v>6.39</v>
      </c>
      <c r="I10" s="4">
        <f t="shared" si="3"/>
        <v>2</v>
      </c>
      <c r="J10" s="4" t="str">
        <f t="shared" si="3"/>
        <v/>
      </c>
      <c r="K10" s="4" t="str">
        <f t="shared" si="3"/>
        <v/>
      </c>
      <c r="L10" s="4" t="str">
        <f t="shared" si="3"/>
        <v/>
      </c>
      <c r="M10" s="4" t="str">
        <f t="shared" si="3"/>
        <v/>
      </c>
      <c r="N10" s="4" t="str">
        <f t="shared" si="3"/>
        <v/>
      </c>
      <c r="O10" s="4" t="str">
        <f t="shared" si="3"/>
        <v/>
      </c>
      <c r="P10" s="4" t="str">
        <f t="shared" si="3"/>
        <v/>
      </c>
      <c r="Q10" s="4" t="str">
        <f t="shared" si="3"/>
        <v/>
      </c>
      <c r="R10" s="4" t="str">
        <f t="shared" si="4"/>
        <v/>
      </c>
      <c r="T10" s="21">
        <v>354</v>
      </c>
      <c r="U10" s="19" t="s">
        <v>291</v>
      </c>
      <c r="V10" s="20">
        <v>3</v>
      </c>
      <c r="W10" s="57" t="s">
        <v>217</v>
      </c>
      <c r="X10" s="79">
        <f t="shared" si="5"/>
        <v>354</v>
      </c>
    </row>
    <row r="11" spans="1:24" x14ac:dyDescent="0.2">
      <c r="A11" s="20">
        <v>3</v>
      </c>
      <c r="B11" s="21">
        <v>408</v>
      </c>
      <c r="C11" s="19" t="str">
        <f t="shared" si="0"/>
        <v>Lucy May</v>
      </c>
      <c r="D11" s="2">
        <f t="shared" si="1"/>
        <v>3</v>
      </c>
      <c r="E11" s="19" t="str">
        <f t="shared" si="2"/>
        <v xml:space="preserve">Ivanhoe Robins </v>
      </c>
      <c r="F11" s="4">
        <f t="shared" ref="F11:F74" si="7">+F10</f>
        <v>6</v>
      </c>
      <c r="G11" s="4">
        <v>44</v>
      </c>
      <c r="H11" s="17">
        <f t="shared" si="6"/>
        <v>6.44</v>
      </c>
      <c r="I11" s="4">
        <f t="shared" si="3"/>
        <v>3</v>
      </c>
      <c r="J11" s="4" t="str">
        <f t="shared" si="3"/>
        <v/>
      </c>
      <c r="K11" s="4" t="str">
        <f t="shared" si="3"/>
        <v/>
      </c>
      <c r="L11" s="4" t="str">
        <f t="shared" si="3"/>
        <v/>
      </c>
      <c r="M11" s="4" t="str">
        <f t="shared" si="3"/>
        <v/>
      </c>
      <c r="N11" s="4" t="str">
        <f t="shared" si="3"/>
        <v/>
      </c>
      <c r="O11" s="4" t="str">
        <f t="shared" si="3"/>
        <v/>
      </c>
      <c r="P11" s="4" t="str">
        <f t="shared" si="3"/>
        <v/>
      </c>
      <c r="Q11" s="4" t="str">
        <f t="shared" si="3"/>
        <v/>
      </c>
      <c r="R11" s="4" t="str">
        <f t="shared" si="4"/>
        <v/>
      </c>
      <c r="T11" s="21">
        <v>356</v>
      </c>
      <c r="U11" s="19" t="s">
        <v>292</v>
      </c>
      <c r="V11" s="20">
        <v>4</v>
      </c>
      <c r="W11" s="57" t="s">
        <v>217</v>
      </c>
      <c r="X11" s="79">
        <f t="shared" si="5"/>
        <v>356</v>
      </c>
    </row>
    <row r="12" spans="1:24" x14ac:dyDescent="0.2">
      <c r="A12" s="2">
        <v>4</v>
      </c>
      <c r="B12" s="21">
        <v>360</v>
      </c>
      <c r="C12" s="19" t="str">
        <f t="shared" si="0"/>
        <v>Emilia Unwin</v>
      </c>
      <c r="D12" s="2">
        <f t="shared" si="1"/>
        <v>4</v>
      </c>
      <c r="E12" s="19" t="str">
        <f t="shared" si="2"/>
        <v>St Barts</v>
      </c>
      <c r="F12" s="4">
        <f t="shared" si="7"/>
        <v>6</v>
      </c>
      <c r="G12" s="4">
        <v>47</v>
      </c>
      <c r="H12" s="17">
        <f t="shared" si="6"/>
        <v>6.47</v>
      </c>
      <c r="I12" s="4" t="str">
        <f t="shared" si="3"/>
        <v/>
      </c>
      <c r="J12" s="4" t="str">
        <f t="shared" si="3"/>
        <v/>
      </c>
      <c r="K12" s="4" t="str">
        <f t="shared" si="3"/>
        <v/>
      </c>
      <c r="L12" s="4" t="str">
        <f t="shared" si="3"/>
        <v/>
      </c>
      <c r="M12" s="4" t="str">
        <f t="shared" si="3"/>
        <v/>
      </c>
      <c r="N12" s="4" t="str">
        <f t="shared" si="3"/>
        <v/>
      </c>
      <c r="O12" s="4">
        <f t="shared" si="3"/>
        <v>4</v>
      </c>
      <c r="P12" s="4" t="str">
        <f t="shared" si="3"/>
        <v/>
      </c>
      <c r="Q12" s="4" t="str">
        <f t="shared" si="3"/>
        <v/>
      </c>
      <c r="R12" s="4" t="str">
        <f t="shared" si="4"/>
        <v/>
      </c>
      <c r="T12" s="21">
        <v>360</v>
      </c>
      <c r="U12" s="19" t="s">
        <v>293</v>
      </c>
      <c r="V12" s="20">
        <v>4</v>
      </c>
      <c r="W12" s="71" t="s">
        <v>124</v>
      </c>
      <c r="X12" s="79">
        <f t="shared" si="5"/>
        <v>360</v>
      </c>
    </row>
    <row r="13" spans="1:24" x14ac:dyDescent="0.2">
      <c r="A13" s="20">
        <v>5</v>
      </c>
      <c r="B13" s="21">
        <v>724</v>
      </c>
      <c r="C13" s="19" t="str">
        <f t="shared" si="0"/>
        <v>Isabelle Davis</v>
      </c>
      <c r="D13" s="2">
        <f t="shared" si="1"/>
        <v>4</v>
      </c>
      <c r="E13" s="19" t="str">
        <f t="shared" si="2"/>
        <v>Saffron AC</v>
      </c>
      <c r="F13" s="4">
        <f t="shared" si="7"/>
        <v>6</v>
      </c>
      <c r="G13" s="4">
        <v>48</v>
      </c>
      <c r="H13" s="17">
        <f t="shared" si="6"/>
        <v>6.48</v>
      </c>
      <c r="I13" s="4" t="str">
        <f t="shared" si="3"/>
        <v/>
      </c>
      <c r="J13" s="4" t="str">
        <f t="shared" si="3"/>
        <v/>
      </c>
      <c r="K13" s="4" t="str">
        <f t="shared" si="3"/>
        <v/>
      </c>
      <c r="L13" s="4" t="str">
        <f t="shared" si="3"/>
        <v/>
      </c>
      <c r="M13" s="4" t="str">
        <f t="shared" si="3"/>
        <v/>
      </c>
      <c r="N13" s="4" t="str">
        <f t="shared" si="3"/>
        <v/>
      </c>
      <c r="O13" s="4" t="str">
        <f t="shared" si="3"/>
        <v/>
      </c>
      <c r="P13" s="4" t="str">
        <f t="shared" si="3"/>
        <v/>
      </c>
      <c r="Q13" s="4" t="str">
        <f t="shared" si="3"/>
        <v/>
      </c>
      <c r="R13" s="4" t="str">
        <f t="shared" si="4"/>
        <v>Saffron AC</v>
      </c>
      <c r="T13" s="21">
        <v>651</v>
      </c>
      <c r="U13" s="19" t="s">
        <v>294</v>
      </c>
      <c r="V13" s="20">
        <v>4</v>
      </c>
      <c r="W13" s="52" t="s">
        <v>30</v>
      </c>
      <c r="X13" s="79">
        <f t="shared" si="5"/>
        <v>651</v>
      </c>
    </row>
    <row r="14" spans="1:24" x14ac:dyDescent="0.2">
      <c r="A14" s="2">
        <v>6</v>
      </c>
      <c r="B14" s="21">
        <v>418</v>
      </c>
      <c r="C14" s="19" t="str">
        <f t="shared" si="0"/>
        <v>Amelia Norton</v>
      </c>
      <c r="D14" s="2">
        <f t="shared" si="1"/>
        <v>3</v>
      </c>
      <c r="E14" s="19" t="str">
        <f t="shared" si="2"/>
        <v>Elizabeth Woodville</v>
      </c>
      <c r="F14" s="4">
        <f t="shared" si="7"/>
        <v>6</v>
      </c>
      <c r="G14" s="4">
        <v>51</v>
      </c>
      <c r="H14" s="17">
        <f t="shared" si="6"/>
        <v>6.51</v>
      </c>
      <c r="I14" s="4" t="str">
        <f t="shared" si="3"/>
        <v/>
      </c>
      <c r="J14" s="4" t="str">
        <f t="shared" si="3"/>
        <v/>
      </c>
      <c r="K14" s="4" t="str">
        <f t="shared" si="3"/>
        <v/>
      </c>
      <c r="L14" s="4" t="str">
        <f t="shared" si="3"/>
        <v/>
      </c>
      <c r="M14" s="4" t="str">
        <f t="shared" si="3"/>
        <v/>
      </c>
      <c r="N14" s="4" t="str">
        <f t="shared" si="3"/>
        <v/>
      </c>
      <c r="O14" s="4" t="str">
        <f t="shared" si="3"/>
        <v/>
      </c>
      <c r="P14" s="4" t="str">
        <f t="shared" si="3"/>
        <v/>
      </c>
      <c r="Q14" s="4" t="str">
        <f t="shared" si="3"/>
        <v/>
      </c>
      <c r="R14" s="4" t="str">
        <f t="shared" si="4"/>
        <v>Elizabeth Woodville</v>
      </c>
      <c r="T14" s="21">
        <v>768</v>
      </c>
      <c r="U14" s="19" t="s">
        <v>295</v>
      </c>
      <c r="V14" s="20">
        <v>4</v>
      </c>
      <c r="W14" s="52" t="s">
        <v>30</v>
      </c>
      <c r="X14" s="79">
        <f t="shared" si="5"/>
        <v>768</v>
      </c>
    </row>
    <row r="15" spans="1:24" x14ac:dyDescent="0.2">
      <c r="A15" s="20">
        <v>7</v>
      </c>
      <c r="B15" s="21">
        <v>453</v>
      </c>
      <c r="C15" s="19" t="str">
        <f t="shared" si="0"/>
        <v>Lucy Jones</v>
      </c>
      <c r="D15" s="2">
        <f t="shared" si="1"/>
        <v>4</v>
      </c>
      <c r="E15" s="19" t="str">
        <f t="shared" si="2"/>
        <v>Mercenfeld</v>
      </c>
      <c r="F15" s="4">
        <f t="shared" si="7"/>
        <v>6</v>
      </c>
      <c r="G15" s="4">
        <v>57</v>
      </c>
      <c r="H15" s="17">
        <f t="shared" si="6"/>
        <v>6.57</v>
      </c>
      <c r="I15" s="4" t="str">
        <f t="shared" si="3"/>
        <v/>
      </c>
      <c r="J15" s="4" t="str">
        <f t="shared" si="3"/>
        <v/>
      </c>
      <c r="K15" s="4" t="str">
        <f t="shared" si="3"/>
        <v/>
      </c>
      <c r="L15" s="4" t="str">
        <f t="shared" si="3"/>
        <v/>
      </c>
      <c r="M15" s="4" t="str">
        <f t="shared" si="3"/>
        <v/>
      </c>
      <c r="N15" s="4" t="str">
        <f t="shared" si="3"/>
        <v/>
      </c>
      <c r="O15" s="4" t="str">
        <f t="shared" si="3"/>
        <v/>
      </c>
      <c r="P15" s="4" t="str">
        <f t="shared" si="3"/>
        <v/>
      </c>
      <c r="Q15" s="4" t="str">
        <f t="shared" si="3"/>
        <v/>
      </c>
      <c r="R15" s="4" t="str">
        <f t="shared" si="4"/>
        <v>Mercenfeld</v>
      </c>
      <c r="T15" s="21">
        <v>389</v>
      </c>
      <c r="U15" s="19" t="s">
        <v>296</v>
      </c>
      <c r="V15" s="20">
        <v>4</v>
      </c>
      <c r="W15" s="54" t="s">
        <v>81</v>
      </c>
      <c r="X15" s="79">
        <f t="shared" si="5"/>
        <v>389</v>
      </c>
    </row>
    <row r="16" spans="1:24" x14ac:dyDescent="0.2">
      <c r="A16" s="2">
        <v>8</v>
      </c>
      <c r="B16" s="21">
        <v>757</v>
      </c>
      <c r="C16" s="19" t="str">
        <f t="shared" si="0"/>
        <v>Lucy Donaghey</v>
      </c>
      <c r="D16" s="2">
        <f t="shared" si="1"/>
        <v>3</v>
      </c>
      <c r="E16" s="19" t="str">
        <f t="shared" si="2"/>
        <v>ENTRY ON DAY</v>
      </c>
      <c r="F16" s="4">
        <v>7</v>
      </c>
      <c r="G16" s="4">
        <v>0</v>
      </c>
      <c r="H16" s="17">
        <f t="shared" si="6"/>
        <v>7</v>
      </c>
      <c r="I16" s="4" t="str">
        <f t="shared" si="3"/>
        <v/>
      </c>
      <c r="J16" s="4" t="str">
        <f t="shared" si="3"/>
        <v/>
      </c>
      <c r="K16" s="4" t="str">
        <f t="shared" si="3"/>
        <v/>
      </c>
      <c r="L16" s="4" t="str">
        <f t="shared" si="3"/>
        <v/>
      </c>
      <c r="M16" s="4" t="str">
        <f t="shared" si="3"/>
        <v/>
      </c>
      <c r="N16" s="4" t="str">
        <f t="shared" si="3"/>
        <v/>
      </c>
      <c r="O16" s="4" t="str">
        <f t="shared" si="3"/>
        <v/>
      </c>
      <c r="P16" s="4" t="str">
        <f t="shared" si="3"/>
        <v/>
      </c>
      <c r="Q16" s="4" t="str">
        <f t="shared" si="3"/>
        <v/>
      </c>
      <c r="R16" s="4" t="str">
        <f t="shared" si="4"/>
        <v>ENTRY ON DAY</v>
      </c>
      <c r="T16" s="21">
        <v>402</v>
      </c>
      <c r="U16" s="2" t="s">
        <v>297</v>
      </c>
      <c r="V16" s="2">
        <v>3</v>
      </c>
      <c r="W16" s="19" t="s">
        <v>298</v>
      </c>
      <c r="X16" s="79" t="e">
        <f t="shared" si="5"/>
        <v>#N/A</v>
      </c>
    </row>
    <row r="17" spans="1:24" x14ac:dyDescent="0.2">
      <c r="A17" s="20">
        <v>9</v>
      </c>
      <c r="B17" s="21">
        <v>488</v>
      </c>
      <c r="C17" s="19" t="str">
        <f t="shared" si="0"/>
        <v>Grace Stretton</v>
      </c>
      <c r="D17" s="2">
        <f t="shared" si="1"/>
        <v>3</v>
      </c>
      <c r="E17" s="19" t="str">
        <f t="shared" si="2"/>
        <v>Badgerbrook</v>
      </c>
      <c r="F17" s="4">
        <f>+F16</f>
        <v>7</v>
      </c>
      <c r="G17" s="4">
        <v>1</v>
      </c>
      <c r="H17" s="17">
        <f t="shared" si="6"/>
        <v>7.01</v>
      </c>
      <c r="I17" s="4" t="str">
        <f t="shared" si="3"/>
        <v/>
      </c>
      <c r="J17" s="4" t="str">
        <f t="shared" si="3"/>
        <v/>
      </c>
      <c r="K17" s="4" t="str">
        <f t="shared" si="3"/>
        <v/>
      </c>
      <c r="L17" s="4" t="str">
        <f t="shared" si="3"/>
        <v/>
      </c>
      <c r="M17" s="4" t="str">
        <f t="shared" si="3"/>
        <v/>
      </c>
      <c r="N17" s="4" t="str">
        <f t="shared" si="3"/>
        <v/>
      </c>
      <c r="O17" s="4" t="str">
        <f t="shared" si="3"/>
        <v/>
      </c>
      <c r="P17" s="4" t="str">
        <f t="shared" si="3"/>
        <v/>
      </c>
      <c r="Q17" s="4" t="str">
        <f t="shared" si="3"/>
        <v/>
      </c>
      <c r="R17" s="4" t="str">
        <f t="shared" si="4"/>
        <v>Badgerbrook</v>
      </c>
      <c r="T17" s="21">
        <v>408</v>
      </c>
      <c r="U17" s="2" t="s">
        <v>299</v>
      </c>
      <c r="V17" s="2">
        <v>3</v>
      </c>
      <c r="W17" s="52" t="s">
        <v>30</v>
      </c>
      <c r="X17" s="79">
        <f t="shared" si="5"/>
        <v>408</v>
      </c>
    </row>
    <row r="18" spans="1:24" x14ac:dyDescent="0.2">
      <c r="A18" s="2">
        <v>10</v>
      </c>
      <c r="B18" s="21">
        <v>354</v>
      </c>
      <c r="C18" s="19" t="str">
        <f t="shared" si="0"/>
        <v>Elisa Mayes</v>
      </c>
      <c r="D18" s="2">
        <f t="shared" si="1"/>
        <v>3</v>
      </c>
      <c r="E18" s="19" t="str">
        <f t="shared" si="2"/>
        <v>Corby AC</v>
      </c>
      <c r="F18" s="4">
        <f t="shared" si="7"/>
        <v>7</v>
      </c>
      <c r="G18" s="4">
        <v>1</v>
      </c>
      <c r="H18" s="17">
        <f t="shared" si="6"/>
        <v>7.01</v>
      </c>
      <c r="I18" s="4" t="str">
        <f t="shared" si="3"/>
        <v/>
      </c>
      <c r="J18" s="4">
        <f t="shared" si="3"/>
        <v>10</v>
      </c>
      <c r="K18" s="4" t="str">
        <f t="shared" si="3"/>
        <v/>
      </c>
      <c r="L18" s="4" t="str">
        <f t="shared" si="3"/>
        <v/>
      </c>
      <c r="M18" s="4" t="str">
        <f t="shared" si="3"/>
        <v/>
      </c>
      <c r="N18" s="4" t="str">
        <f t="shared" si="3"/>
        <v/>
      </c>
      <c r="O18" s="4" t="str">
        <f t="shared" si="3"/>
        <v/>
      </c>
      <c r="P18" s="4" t="str">
        <f t="shared" si="3"/>
        <v/>
      </c>
      <c r="Q18" s="4" t="str">
        <f t="shared" si="3"/>
        <v/>
      </c>
      <c r="R18" s="4" t="str">
        <f t="shared" si="4"/>
        <v/>
      </c>
      <c r="T18" s="21">
        <v>416</v>
      </c>
      <c r="U18" s="2" t="s">
        <v>300</v>
      </c>
      <c r="V18" s="2">
        <v>4</v>
      </c>
      <c r="W18" s="19" t="s">
        <v>76</v>
      </c>
      <c r="X18" s="79">
        <f t="shared" si="5"/>
        <v>416</v>
      </c>
    </row>
    <row r="19" spans="1:24" x14ac:dyDescent="0.2">
      <c r="A19" s="20">
        <v>11</v>
      </c>
      <c r="B19" s="21">
        <v>498</v>
      </c>
      <c r="C19" s="19" t="str">
        <f t="shared" si="0"/>
        <v>Sophie Robertson-Dover</v>
      </c>
      <c r="D19" s="2">
        <f t="shared" si="1"/>
        <v>3</v>
      </c>
      <c r="E19" s="19" t="str">
        <f t="shared" si="2"/>
        <v xml:space="preserve">Ivanhoe Robins </v>
      </c>
      <c r="F19" s="4">
        <f t="shared" si="7"/>
        <v>7</v>
      </c>
      <c r="G19" s="4">
        <v>12</v>
      </c>
      <c r="H19" s="17">
        <f t="shared" si="6"/>
        <v>7.12</v>
      </c>
      <c r="I19" s="4">
        <f t="shared" si="3"/>
        <v>11</v>
      </c>
      <c r="J19" s="4" t="str">
        <f t="shared" si="3"/>
        <v/>
      </c>
      <c r="K19" s="4" t="str">
        <f t="shared" si="3"/>
        <v/>
      </c>
      <c r="L19" s="4" t="str">
        <f t="shared" si="3"/>
        <v/>
      </c>
      <c r="M19" s="4" t="str">
        <f t="shared" si="3"/>
        <v/>
      </c>
      <c r="N19" s="4" t="str">
        <f t="shared" si="3"/>
        <v/>
      </c>
      <c r="O19" s="4" t="str">
        <f t="shared" si="3"/>
        <v/>
      </c>
      <c r="P19" s="4" t="str">
        <f t="shared" si="3"/>
        <v/>
      </c>
      <c r="Q19" s="4" t="str">
        <f t="shared" si="3"/>
        <v/>
      </c>
      <c r="R19" s="4" t="str">
        <f t="shared" si="4"/>
        <v/>
      </c>
      <c r="T19" s="21">
        <v>418</v>
      </c>
      <c r="U19" s="2" t="s">
        <v>301</v>
      </c>
      <c r="V19" s="19">
        <v>3</v>
      </c>
      <c r="W19" s="19" t="s">
        <v>68</v>
      </c>
      <c r="X19" s="79">
        <f t="shared" si="5"/>
        <v>418</v>
      </c>
    </row>
    <row r="20" spans="1:24" x14ac:dyDescent="0.2">
      <c r="A20" s="2">
        <v>12</v>
      </c>
      <c r="B20" s="21">
        <v>449</v>
      </c>
      <c r="C20" s="19" t="str">
        <f t="shared" si="0"/>
        <v>Honor Sommerville-Cotton</v>
      </c>
      <c r="D20" s="2">
        <f t="shared" si="1"/>
        <v>4</v>
      </c>
      <c r="E20" s="19" t="str">
        <f t="shared" si="2"/>
        <v>Corby AC</v>
      </c>
      <c r="F20" s="4">
        <f t="shared" si="7"/>
        <v>7</v>
      </c>
      <c r="G20" s="4">
        <v>17</v>
      </c>
      <c r="H20" s="17">
        <f t="shared" si="6"/>
        <v>7.17</v>
      </c>
      <c r="I20" s="4" t="str">
        <f t="shared" si="3"/>
        <v/>
      </c>
      <c r="J20" s="4">
        <f t="shared" si="3"/>
        <v>12</v>
      </c>
      <c r="K20" s="4" t="str">
        <f t="shared" si="3"/>
        <v/>
      </c>
      <c r="L20" s="4" t="str">
        <f t="shared" si="3"/>
        <v/>
      </c>
      <c r="M20" s="4" t="str">
        <f t="shared" si="3"/>
        <v/>
      </c>
      <c r="N20" s="4" t="str">
        <f t="shared" si="3"/>
        <v/>
      </c>
      <c r="O20" s="4" t="str">
        <f t="shared" si="3"/>
        <v/>
      </c>
      <c r="P20" s="4" t="str">
        <f t="shared" si="3"/>
        <v/>
      </c>
      <c r="Q20" s="4" t="str">
        <f t="shared" si="3"/>
        <v/>
      </c>
      <c r="R20" s="4" t="str">
        <f t="shared" si="4"/>
        <v/>
      </c>
      <c r="T20" s="21">
        <v>436</v>
      </c>
      <c r="U20" s="19" t="s">
        <v>302</v>
      </c>
      <c r="V20" s="2">
        <v>4</v>
      </c>
      <c r="W20" s="52" t="s">
        <v>30</v>
      </c>
      <c r="X20" s="79">
        <f t="shared" si="5"/>
        <v>436</v>
      </c>
    </row>
    <row r="21" spans="1:24" x14ac:dyDescent="0.2">
      <c r="A21" s="20">
        <v>13</v>
      </c>
      <c r="B21" s="21">
        <v>524</v>
      </c>
      <c r="C21" s="19" t="str">
        <f t="shared" si="0"/>
        <v>Liberty Ash</v>
      </c>
      <c r="D21" s="2">
        <f t="shared" si="1"/>
        <v>4</v>
      </c>
      <c r="E21" s="19" t="str">
        <f t="shared" si="2"/>
        <v>Orchard Primary</v>
      </c>
      <c r="F21" s="4">
        <f t="shared" si="7"/>
        <v>7</v>
      </c>
      <c r="G21" s="4">
        <v>24</v>
      </c>
      <c r="H21" s="17">
        <f t="shared" si="6"/>
        <v>7.24</v>
      </c>
      <c r="I21" s="4" t="str">
        <f t="shared" si="3"/>
        <v/>
      </c>
      <c r="J21" s="4" t="str">
        <f t="shared" si="3"/>
        <v/>
      </c>
      <c r="K21" s="4" t="str">
        <f t="shared" si="3"/>
        <v/>
      </c>
      <c r="L21" s="4">
        <f t="shared" si="3"/>
        <v>13</v>
      </c>
      <c r="M21" s="4" t="str">
        <f t="shared" si="3"/>
        <v/>
      </c>
      <c r="N21" s="4" t="str">
        <f t="shared" si="3"/>
        <v/>
      </c>
      <c r="O21" s="4" t="str">
        <f t="shared" si="3"/>
        <v/>
      </c>
      <c r="P21" s="4" t="str">
        <f t="shared" si="3"/>
        <v/>
      </c>
      <c r="Q21" s="4" t="str">
        <f t="shared" si="3"/>
        <v/>
      </c>
      <c r="R21" s="4" t="str">
        <f t="shared" si="4"/>
        <v/>
      </c>
      <c r="T21" s="21">
        <v>438</v>
      </c>
      <c r="U21" s="19" t="s">
        <v>303</v>
      </c>
      <c r="V21" s="2">
        <v>3</v>
      </c>
      <c r="W21" s="109" t="s">
        <v>289</v>
      </c>
      <c r="X21" s="79">
        <f t="shared" si="5"/>
        <v>438</v>
      </c>
    </row>
    <row r="22" spans="1:24" x14ac:dyDescent="0.2">
      <c r="A22" s="2">
        <v>14</v>
      </c>
      <c r="B22" s="21">
        <v>484</v>
      </c>
      <c r="C22" s="19" t="str">
        <f t="shared" si="0"/>
        <v>Faith Gray</v>
      </c>
      <c r="D22" s="2">
        <f t="shared" si="1"/>
        <v>4</v>
      </c>
      <c r="E22" s="19" t="str">
        <f t="shared" si="2"/>
        <v>Griffydam</v>
      </c>
      <c r="F22" s="4">
        <f t="shared" si="7"/>
        <v>7</v>
      </c>
      <c r="G22" s="4">
        <v>32</v>
      </c>
      <c r="H22" s="17">
        <f t="shared" si="6"/>
        <v>7.32</v>
      </c>
      <c r="I22" s="4" t="str">
        <f t="shared" si="3"/>
        <v/>
      </c>
      <c r="J22" s="4" t="str">
        <f t="shared" si="3"/>
        <v/>
      </c>
      <c r="K22" s="4" t="str">
        <f t="shared" si="3"/>
        <v/>
      </c>
      <c r="L22" s="4" t="str">
        <f t="shared" si="3"/>
        <v/>
      </c>
      <c r="M22" s="4" t="str">
        <f t="shared" si="3"/>
        <v/>
      </c>
      <c r="N22" s="4" t="str">
        <f t="shared" si="3"/>
        <v/>
      </c>
      <c r="O22" s="4" t="str">
        <f t="shared" si="3"/>
        <v/>
      </c>
      <c r="P22" s="4" t="str">
        <f t="shared" si="3"/>
        <v/>
      </c>
      <c r="Q22" s="4" t="str">
        <f t="shared" si="3"/>
        <v/>
      </c>
      <c r="R22" s="4" t="str">
        <f t="shared" si="4"/>
        <v>Griffydam</v>
      </c>
      <c r="T22" s="21">
        <v>440</v>
      </c>
      <c r="U22" s="2" t="s">
        <v>304</v>
      </c>
      <c r="V22" s="2">
        <v>4</v>
      </c>
      <c r="W22" s="54" t="s">
        <v>81</v>
      </c>
      <c r="X22" s="79">
        <f t="shared" si="5"/>
        <v>440</v>
      </c>
    </row>
    <row r="23" spans="1:24" x14ac:dyDescent="0.2">
      <c r="A23" s="20">
        <v>15</v>
      </c>
      <c r="B23" s="21">
        <v>563</v>
      </c>
      <c r="C23" s="19" t="str">
        <f t="shared" si="0"/>
        <v>Eve White</v>
      </c>
      <c r="D23" s="2">
        <f t="shared" si="1"/>
        <v>3</v>
      </c>
      <c r="E23" s="19" t="str">
        <f t="shared" si="2"/>
        <v>Meadowdale Primary</v>
      </c>
      <c r="F23" s="4">
        <f t="shared" si="7"/>
        <v>7</v>
      </c>
      <c r="G23" s="4">
        <v>44</v>
      </c>
      <c r="H23" s="17">
        <f t="shared" si="6"/>
        <v>7.44</v>
      </c>
      <c r="I23" s="4" t="str">
        <f t="shared" si="3"/>
        <v/>
      </c>
      <c r="J23" s="4" t="str">
        <f t="shared" si="3"/>
        <v/>
      </c>
      <c r="K23" s="4" t="str">
        <f t="shared" si="3"/>
        <v/>
      </c>
      <c r="L23" s="4" t="str">
        <f t="shared" si="3"/>
        <v/>
      </c>
      <c r="M23" s="4" t="str">
        <f t="shared" si="3"/>
        <v/>
      </c>
      <c r="N23" s="4" t="str">
        <f t="shared" si="3"/>
        <v/>
      </c>
      <c r="O23" s="4" t="str">
        <f t="shared" si="3"/>
        <v/>
      </c>
      <c r="P23" s="4" t="str">
        <f t="shared" si="3"/>
        <v/>
      </c>
      <c r="Q23" s="4" t="str">
        <f t="shared" si="3"/>
        <v/>
      </c>
      <c r="R23" s="4" t="str">
        <f t="shared" si="4"/>
        <v>Meadowdale Primary</v>
      </c>
      <c r="T23" s="21">
        <v>745</v>
      </c>
      <c r="U23" s="19" t="s">
        <v>305</v>
      </c>
      <c r="V23" s="2">
        <v>4</v>
      </c>
      <c r="W23" s="109" t="s">
        <v>289</v>
      </c>
      <c r="X23" s="79">
        <f t="shared" si="5"/>
        <v>745</v>
      </c>
    </row>
    <row r="24" spans="1:24" x14ac:dyDescent="0.2">
      <c r="A24" s="2">
        <v>16</v>
      </c>
      <c r="B24" s="21">
        <v>492</v>
      </c>
      <c r="C24" s="19" t="str">
        <f t="shared" si="0"/>
        <v>Hollie Straw</v>
      </c>
      <c r="D24" s="2">
        <f t="shared" si="1"/>
        <v>4</v>
      </c>
      <c r="E24" s="19" t="str">
        <f t="shared" si="2"/>
        <v>St John the Baptist</v>
      </c>
      <c r="F24" s="4">
        <f t="shared" si="7"/>
        <v>7</v>
      </c>
      <c r="G24" s="4">
        <v>46</v>
      </c>
      <c r="H24" s="17">
        <f t="shared" si="6"/>
        <v>7.46</v>
      </c>
      <c r="I24" s="4" t="str">
        <f t="shared" si="3"/>
        <v/>
      </c>
      <c r="J24" s="4" t="str">
        <f t="shared" si="3"/>
        <v/>
      </c>
      <c r="K24" s="4" t="str">
        <f t="shared" si="3"/>
        <v/>
      </c>
      <c r="L24" s="4" t="str">
        <f t="shared" si="3"/>
        <v/>
      </c>
      <c r="M24" s="4" t="str">
        <f t="shared" si="3"/>
        <v/>
      </c>
      <c r="N24" s="4" t="str">
        <f t="shared" si="3"/>
        <v/>
      </c>
      <c r="O24" s="4" t="str">
        <f t="shared" si="3"/>
        <v/>
      </c>
      <c r="P24" s="4" t="str">
        <f t="shared" si="3"/>
        <v/>
      </c>
      <c r="Q24" s="4" t="str">
        <f t="shared" si="3"/>
        <v/>
      </c>
      <c r="R24" s="4" t="str">
        <f t="shared" si="4"/>
        <v>St John the Baptist</v>
      </c>
      <c r="T24" s="21">
        <v>449</v>
      </c>
      <c r="U24" s="2" t="s">
        <v>306</v>
      </c>
      <c r="V24" s="2">
        <v>4</v>
      </c>
      <c r="W24" s="57" t="s">
        <v>217</v>
      </c>
      <c r="X24" s="79">
        <f t="shared" si="5"/>
        <v>449</v>
      </c>
    </row>
    <row r="25" spans="1:24" x14ac:dyDescent="0.2">
      <c r="A25" s="20">
        <v>17</v>
      </c>
      <c r="B25" s="21">
        <v>523</v>
      </c>
      <c r="C25" s="19" t="str">
        <f t="shared" si="0"/>
        <v>Amber Fawkner</v>
      </c>
      <c r="D25" s="2">
        <f t="shared" si="1"/>
        <v>4</v>
      </c>
      <c r="E25" s="19" t="str">
        <f t="shared" si="2"/>
        <v>Orchard Primary</v>
      </c>
      <c r="F25" s="4">
        <f t="shared" si="7"/>
        <v>7</v>
      </c>
      <c r="G25" s="4">
        <v>50</v>
      </c>
      <c r="H25" s="17">
        <f t="shared" si="6"/>
        <v>7.5</v>
      </c>
      <c r="I25" s="4" t="str">
        <f t="shared" ref="I25:Q40" si="8">IF($E25=I$8,+$A25,"")</f>
        <v/>
      </c>
      <c r="J25" s="4" t="str">
        <f t="shared" si="8"/>
        <v/>
      </c>
      <c r="K25" s="4" t="str">
        <f t="shared" si="8"/>
        <v/>
      </c>
      <c r="L25" s="4">
        <f t="shared" si="8"/>
        <v>17</v>
      </c>
      <c r="M25" s="4" t="str">
        <f t="shared" si="8"/>
        <v/>
      </c>
      <c r="N25" s="4" t="str">
        <f t="shared" si="8"/>
        <v/>
      </c>
      <c r="O25" s="4" t="str">
        <f t="shared" si="8"/>
        <v/>
      </c>
      <c r="P25" s="4" t="str">
        <f t="shared" si="8"/>
        <v/>
      </c>
      <c r="Q25" s="4" t="str">
        <f t="shared" si="8"/>
        <v/>
      </c>
      <c r="R25" s="4" t="str">
        <f t="shared" si="4"/>
        <v/>
      </c>
      <c r="T25" s="21">
        <v>451</v>
      </c>
      <c r="U25" s="2" t="s">
        <v>307</v>
      </c>
      <c r="V25" s="2">
        <v>4</v>
      </c>
      <c r="W25" s="19" t="s">
        <v>308</v>
      </c>
      <c r="X25" s="79">
        <f t="shared" si="5"/>
        <v>451</v>
      </c>
    </row>
    <row r="26" spans="1:24" x14ac:dyDescent="0.2">
      <c r="A26" s="2">
        <v>18</v>
      </c>
      <c r="B26" s="21">
        <v>472</v>
      </c>
      <c r="C26" s="19" t="str">
        <f t="shared" si="0"/>
        <v>Eloise Geary</v>
      </c>
      <c r="D26" s="2">
        <f t="shared" si="1"/>
        <v>3</v>
      </c>
      <c r="E26" s="19" t="str">
        <f t="shared" si="2"/>
        <v>Redlands, Sileby</v>
      </c>
      <c r="F26" s="4">
        <f t="shared" si="7"/>
        <v>7</v>
      </c>
      <c r="G26" s="4">
        <v>59</v>
      </c>
      <c r="H26" s="17">
        <f t="shared" si="6"/>
        <v>7.59</v>
      </c>
      <c r="I26" s="4" t="str">
        <f t="shared" si="8"/>
        <v/>
      </c>
      <c r="J26" s="4" t="str">
        <f t="shared" si="8"/>
        <v/>
      </c>
      <c r="K26" s="4" t="str">
        <f t="shared" si="8"/>
        <v/>
      </c>
      <c r="L26" s="4" t="str">
        <f t="shared" si="8"/>
        <v/>
      </c>
      <c r="M26" s="4" t="str">
        <f t="shared" si="8"/>
        <v/>
      </c>
      <c r="N26" s="4" t="str">
        <f t="shared" si="8"/>
        <v/>
      </c>
      <c r="O26" s="4" t="str">
        <f t="shared" si="8"/>
        <v/>
      </c>
      <c r="P26" s="4" t="str">
        <f t="shared" si="8"/>
        <v/>
      </c>
      <c r="Q26" s="4" t="str">
        <f t="shared" si="8"/>
        <v/>
      </c>
      <c r="R26" s="4" t="str">
        <f t="shared" si="4"/>
        <v>Redlands, Sileby</v>
      </c>
      <c r="T26" s="21">
        <v>453</v>
      </c>
      <c r="U26" s="2" t="s">
        <v>309</v>
      </c>
      <c r="V26" s="2">
        <v>4</v>
      </c>
      <c r="W26" s="19" t="s">
        <v>66</v>
      </c>
      <c r="X26" s="79">
        <f t="shared" si="5"/>
        <v>453</v>
      </c>
    </row>
    <row r="27" spans="1:24" x14ac:dyDescent="0.2">
      <c r="A27" s="20">
        <v>19</v>
      </c>
      <c r="B27" s="21">
        <v>560</v>
      </c>
      <c r="C27" s="19" t="str">
        <f t="shared" si="0"/>
        <v>Faye Orpin</v>
      </c>
      <c r="D27" s="2">
        <f t="shared" si="1"/>
        <v>3</v>
      </c>
      <c r="E27" s="19" t="str">
        <f t="shared" si="2"/>
        <v>Moira Primary</v>
      </c>
      <c r="F27" s="4">
        <v>8</v>
      </c>
      <c r="G27" s="4">
        <v>1</v>
      </c>
      <c r="H27" s="17">
        <f t="shared" si="6"/>
        <v>8.01</v>
      </c>
      <c r="I27" s="4" t="str">
        <f t="shared" si="8"/>
        <v/>
      </c>
      <c r="J27" s="4" t="str">
        <f t="shared" si="8"/>
        <v/>
      </c>
      <c r="K27" s="4" t="str">
        <f t="shared" si="8"/>
        <v/>
      </c>
      <c r="L27" s="4" t="str">
        <f t="shared" si="8"/>
        <v/>
      </c>
      <c r="M27" s="4" t="str">
        <f t="shared" si="8"/>
        <v/>
      </c>
      <c r="N27" s="4" t="str">
        <f t="shared" si="8"/>
        <v/>
      </c>
      <c r="O27" s="4" t="str">
        <f t="shared" si="8"/>
        <v/>
      </c>
      <c r="P27" s="4" t="str">
        <f t="shared" si="8"/>
        <v/>
      </c>
      <c r="Q27" s="4" t="str">
        <f t="shared" si="8"/>
        <v/>
      </c>
      <c r="R27" s="4" t="str">
        <f t="shared" si="4"/>
        <v>Moira Primary</v>
      </c>
      <c r="T27" s="21">
        <v>455</v>
      </c>
      <c r="U27" s="2" t="s">
        <v>310</v>
      </c>
      <c r="V27" s="2">
        <v>4</v>
      </c>
      <c r="W27" s="52" t="s">
        <v>30</v>
      </c>
      <c r="X27" s="79">
        <f t="shared" si="5"/>
        <v>455</v>
      </c>
    </row>
    <row r="28" spans="1:24" x14ac:dyDescent="0.2">
      <c r="A28" s="2">
        <v>20</v>
      </c>
      <c r="B28" s="21">
        <v>674</v>
      </c>
      <c r="C28" s="19" t="str">
        <f t="shared" si="0"/>
        <v>Emmie Seamarks</v>
      </c>
      <c r="D28" s="2">
        <f t="shared" si="1"/>
        <v>4</v>
      </c>
      <c r="E28" s="19" t="str">
        <f t="shared" si="2"/>
        <v>Corby AC</v>
      </c>
      <c r="F28" s="4">
        <f t="shared" si="7"/>
        <v>8</v>
      </c>
      <c r="G28" s="4">
        <v>3</v>
      </c>
      <c r="H28" s="17">
        <f t="shared" si="6"/>
        <v>8.0299999999999994</v>
      </c>
      <c r="I28" s="4" t="str">
        <f t="shared" si="8"/>
        <v/>
      </c>
      <c r="J28" s="4">
        <f t="shared" si="8"/>
        <v>20</v>
      </c>
      <c r="K28" s="4" t="str">
        <f t="shared" si="8"/>
        <v/>
      </c>
      <c r="L28" s="4" t="str">
        <f t="shared" si="8"/>
        <v/>
      </c>
      <c r="M28" s="4" t="str">
        <f t="shared" si="8"/>
        <v/>
      </c>
      <c r="N28" s="4" t="str">
        <f t="shared" si="8"/>
        <v/>
      </c>
      <c r="O28" s="4" t="str">
        <f t="shared" si="8"/>
        <v/>
      </c>
      <c r="P28" s="4" t="str">
        <f t="shared" si="8"/>
        <v/>
      </c>
      <c r="Q28" s="4" t="str">
        <f t="shared" si="8"/>
        <v/>
      </c>
      <c r="R28" s="4" t="str">
        <f t="shared" si="4"/>
        <v/>
      </c>
      <c r="T28" s="21">
        <v>460</v>
      </c>
      <c r="U28" s="2" t="s">
        <v>311</v>
      </c>
      <c r="V28" s="2">
        <v>3</v>
      </c>
      <c r="W28" s="39" t="s">
        <v>149</v>
      </c>
      <c r="X28" s="79">
        <f t="shared" si="5"/>
        <v>460</v>
      </c>
    </row>
    <row r="29" spans="1:24" x14ac:dyDescent="0.2">
      <c r="A29" s="20">
        <v>21</v>
      </c>
      <c r="B29" s="21">
        <v>593</v>
      </c>
      <c r="C29" s="19" t="str">
        <f t="shared" si="0"/>
        <v>Ursula Murray</v>
      </c>
      <c r="D29" s="2">
        <f t="shared" si="1"/>
        <v>3</v>
      </c>
      <c r="E29" s="19" t="str">
        <f t="shared" si="2"/>
        <v>St Peter's Market Bosworth</v>
      </c>
      <c r="F29" s="4">
        <f t="shared" si="7"/>
        <v>8</v>
      </c>
      <c r="G29" s="4">
        <v>10</v>
      </c>
      <c r="H29" s="17">
        <f t="shared" si="6"/>
        <v>8.1</v>
      </c>
      <c r="I29" s="4" t="str">
        <f t="shared" si="8"/>
        <v/>
      </c>
      <c r="J29" s="4" t="str">
        <f t="shared" si="8"/>
        <v/>
      </c>
      <c r="K29" s="4" t="str">
        <f t="shared" si="8"/>
        <v/>
      </c>
      <c r="L29" s="4" t="str">
        <f t="shared" si="8"/>
        <v/>
      </c>
      <c r="M29" s="4" t="str">
        <f t="shared" si="8"/>
        <v/>
      </c>
      <c r="N29" s="4">
        <f t="shared" si="8"/>
        <v>21</v>
      </c>
      <c r="O29" s="4" t="str">
        <f t="shared" si="8"/>
        <v/>
      </c>
      <c r="P29" s="4" t="str">
        <f t="shared" si="8"/>
        <v/>
      </c>
      <c r="Q29" s="4" t="str">
        <f t="shared" si="8"/>
        <v/>
      </c>
      <c r="R29" s="4" t="str">
        <f t="shared" si="4"/>
        <v/>
      </c>
      <c r="T29" s="21">
        <v>461</v>
      </c>
      <c r="U29" s="2" t="s">
        <v>312</v>
      </c>
      <c r="V29" s="2">
        <v>3</v>
      </c>
      <c r="W29" s="39" t="s">
        <v>149</v>
      </c>
      <c r="X29" s="79">
        <f t="shared" si="5"/>
        <v>461</v>
      </c>
    </row>
    <row r="30" spans="1:24" x14ac:dyDescent="0.2">
      <c r="A30" s="2">
        <v>22</v>
      </c>
      <c r="B30" s="21">
        <v>451</v>
      </c>
      <c r="C30" s="19" t="str">
        <f t="shared" si="0"/>
        <v>Poppy Mathias</v>
      </c>
      <c r="D30" s="2">
        <f t="shared" si="1"/>
        <v>4</v>
      </c>
      <c r="E30" s="19" t="str">
        <f t="shared" si="2"/>
        <v>Packington</v>
      </c>
      <c r="F30" s="4">
        <f>+F29</f>
        <v>8</v>
      </c>
      <c r="G30" s="4">
        <v>16</v>
      </c>
      <c r="H30" s="17">
        <f t="shared" si="6"/>
        <v>8.16</v>
      </c>
      <c r="I30" s="4" t="str">
        <f t="shared" si="8"/>
        <v/>
      </c>
      <c r="J30" s="4" t="str">
        <f t="shared" si="8"/>
        <v/>
      </c>
      <c r="K30" s="4" t="str">
        <f t="shared" si="8"/>
        <v/>
      </c>
      <c r="L30" s="4" t="str">
        <f t="shared" si="8"/>
        <v/>
      </c>
      <c r="M30" s="4" t="str">
        <f t="shared" si="8"/>
        <v/>
      </c>
      <c r="N30" s="4" t="str">
        <f t="shared" si="8"/>
        <v/>
      </c>
      <c r="O30" s="4" t="str">
        <f t="shared" si="8"/>
        <v/>
      </c>
      <c r="P30" s="4" t="str">
        <f t="shared" si="8"/>
        <v/>
      </c>
      <c r="Q30" s="4" t="str">
        <f t="shared" si="8"/>
        <v/>
      </c>
      <c r="R30" s="4" t="str">
        <f t="shared" si="4"/>
        <v>Packington</v>
      </c>
      <c r="T30" s="21">
        <v>468</v>
      </c>
      <c r="U30" s="2" t="s">
        <v>313</v>
      </c>
      <c r="V30" s="2">
        <v>4</v>
      </c>
      <c r="W30" s="54" t="s">
        <v>81</v>
      </c>
      <c r="X30" s="79">
        <f t="shared" si="5"/>
        <v>468</v>
      </c>
    </row>
    <row r="31" spans="1:24" x14ac:dyDescent="0.2">
      <c r="A31" s="20">
        <v>23</v>
      </c>
      <c r="B31" s="21">
        <v>768</v>
      </c>
      <c r="C31" s="19" t="str">
        <f t="shared" si="0"/>
        <v>Hannah Preece</v>
      </c>
      <c r="D31" s="2">
        <f t="shared" si="1"/>
        <v>4</v>
      </c>
      <c r="E31" s="19" t="str">
        <f t="shared" si="2"/>
        <v xml:space="preserve">Ivanhoe Robins </v>
      </c>
      <c r="F31" s="4">
        <f t="shared" si="7"/>
        <v>8</v>
      </c>
      <c r="G31" s="4">
        <v>17</v>
      </c>
      <c r="H31" s="17">
        <f t="shared" si="6"/>
        <v>8.17</v>
      </c>
      <c r="I31" s="4">
        <f t="shared" si="8"/>
        <v>23</v>
      </c>
      <c r="J31" s="4" t="str">
        <f t="shared" si="8"/>
        <v/>
      </c>
      <c r="K31" s="4" t="str">
        <f t="shared" si="8"/>
        <v/>
      </c>
      <c r="L31" s="4" t="str">
        <f t="shared" si="8"/>
        <v/>
      </c>
      <c r="M31" s="4" t="str">
        <f t="shared" si="8"/>
        <v/>
      </c>
      <c r="N31" s="4" t="str">
        <f t="shared" si="8"/>
        <v/>
      </c>
      <c r="O31" s="4" t="str">
        <f t="shared" si="8"/>
        <v/>
      </c>
      <c r="P31" s="4" t="str">
        <f t="shared" si="8"/>
        <v/>
      </c>
      <c r="Q31" s="4" t="str">
        <f t="shared" si="8"/>
        <v/>
      </c>
      <c r="R31" s="4" t="str">
        <f t="shared" si="4"/>
        <v/>
      </c>
      <c r="T31" s="21">
        <v>472</v>
      </c>
      <c r="U31" s="2" t="s">
        <v>314</v>
      </c>
      <c r="V31" s="2">
        <v>3</v>
      </c>
      <c r="W31" s="19" t="s">
        <v>315</v>
      </c>
      <c r="X31" s="79">
        <f t="shared" si="5"/>
        <v>472</v>
      </c>
    </row>
    <row r="32" spans="1:24" x14ac:dyDescent="0.2">
      <c r="A32" s="2">
        <v>24</v>
      </c>
      <c r="B32" s="21">
        <v>597</v>
      </c>
      <c r="C32" s="19" t="str">
        <f t="shared" si="0"/>
        <v>Isabelle Barthorpe</v>
      </c>
      <c r="D32" s="2">
        <f t="shared" si="1"/>
        <v>3</v>
      </c>
      <c r="E32" s="19" t="str">
        <f t="shared" si="2"/>
        <v>St Peter's Market Bosworth</v>
      </c>
      <c r="F32" s="4">
        <f t="shared" si="7"/>
        <v>8</v>
      </c>
      <c r="G32" s="4">
        <v>20</v>
      </c>
      <c r="H32" s="17">
        <f t="shared" si="6"/>
        <v>8.1999999999999993</v>
      </c>
      <c r="I32" s="4" t="str">
        <f t="shared" si="8"/>
        <v/>
      </c>
      <c r="J32" s="4" t="str">
        <f t="shared" si="8"/>
        <v/>
      </c>
      <c r="K32" s="4" t="str">
        <f t="shared" si="8"/>
        <v/>
      </c>
      <c r="L32" s="4" t="str">
        <f t="shared" si="8"/>
        <v/>
      </c>
      <c r="M32" s="4" t="str">
        <f t="shared" si="8"/>
        <v/>
      </c>
      <c r="N32" s="4">
        <f t="shared" si="8"/>
        <v>24</v>
      </c>
      <c r="O32" s="4" t="str">
        <f t="shared" si="8"/>
        <v/>
      </c>
      <c r="P32" s="4" t="str">
        <f t="shared" si="8"/>
        <v/>
      </c>
      <c r="Q32" s="4" t="str">
        <f t="shared" si="8"/>
        <v/>
      </c>
      <c r="R32" s="4" t="str">
        <f t="shared" si="4"/>
        <v/>
      </c>
      <c r="T32" s="21">
        <v>475</v>
      </c>
      <c r="U32" s="2" t="s">
        <v>316</v>
      </c>
      <c r="V32" s="2">
        <v>3</v>
      </c>
      <c r="W32" s="19" t="s">
        <v>317</v>
      </c>
      <c r="X32" s="79">
        <f t="shared" si="5"/>
        <v>475</v>
      </c>
    </row>
    <row r="33" spans="1:24" x14ac:dyDescent="0.2">
      <c r="A33" s="20">
        <v>25</v>
      </c>
      <c r="B33" s="21">
        <v>677</v>
      </c>
      <c r="C33" s="19" t="str">
        <f t="shared" si="0"/>
        <v>Florence Smith</v>
      </c>
      <c r="D33" s="2">
        <f t="shared" si="1"/>
        <v>4</v>
      </c>
      <c r="E33" s="19" t="str">
        <f t="shared" si="2"/>
        <v>Market Harboro AC</v>
      </c>
      <c r="F33" s="4">
        <f t="shared" si="7"/>
        <v>8</v>
      </c>
      <c r="G33" s="4">
        <v>25</v>
      </c>
      <c r="H33" s="17">
        <f t="shared" si="6"/>
        <v>8.25</v>
      </c>
      <c r="I33" s="4" t="str">
        <f t="shared" si="8"/>
        <v/>
      </c>
      <c r="J33" s="4" t="str">
        <f t="shared" si="8"/>
        <v/>
      </c>
      <c r="K33" s="4" t="str">
        <f t="shared" si="8"/>
        <v/>
      </c>
      <c r="L33" s="4" t="str">
        <f t="shared" si="8"/>
        <v/>
      </c>
      <c r="M33" s="4" t="str">
        <f t="shared" si="8"/>
        <v/>
      </c>
      <c r="N33" s="4" t="str">
        <f t="shared" si="8"/>
        <v/>
      </c>
      <c r="O33" s="4" t="str">
        <f t="shared" si="8"/>
        <v/>
      </c>
      <c r="P33" s="4" t="str">
        <f t="shared" si="8"/>
        <v/>
      </c>
      <c r="Q33" s="4" t="str">
        <f t="shared" si="8"/>
        <v/>
      </c>
      <c r="R33" s="4" t="str">
        <f t="shared" si="4"/>
        <v>Market Harboro AC</v>
      </c>
      <c r="T33" s="21">
        <v>484</v>
      </c>
      <c r="U33" s="2" t="s">
        <v>318</v>
      </c>
      <c r="V33" s="2">
        <v>4</v>
      </c>
      <c r="W33" s="19" t="s">
        <v>86</v>
      </c>
      <c r="X33" s="79">
        <f t="shared" si="5"/>
        <v>484</v>
      </c>
    </row>
    <row r="34" spans="1:24" x14ac:dyDescent="0.2">
      <c r="A34" s="2">
        <v>26</v>
      </c>
      <c r="B34" s="21">
        <v>526</v>
      </c>
      <c r="C34" s="19" t="str">
        <f t="shared" si="0"/>
        <v>Lyra Smith</v>
      </c>
      <c r="D34" s="2">
        <f t="shared" si="1"/>
        <v>4</v>
      </c>
      <c r="E34" s="19" t="str">
        <f t="shared" si="2"/>
        <v>Orchard Primary</v>
      </c>
      <c r="F34" s="4">
        <f t="shared" si="7"/>
        <v>8</v>
      </c>
      <c r="G34" s="4">
        <v>26</v>
      </c>
      <c r="H34" s="17">
        <f t="shared" si="6"/>
        <v>8.26</v>
      </c>
      <c r="I34" s="4" t="str">
        <f t="shared" si="8"/>
        <v/>
      </c>
      <c r="J34" s="4" t="str">
        <f t="shared" si="8"/>
        <v/>
      </c>
      <c r="K34" s="4" t="str">
        <f t="shared" si="8"/>
        <v/>
      </c>
      <c r="L34" s="4">
        <f t="shared" si="8"/>
        <v>26</v>
      </c>
      <c r="M34" s="4" t="str">
        <f t="shared" si="8"/>
        <v/>
      </c>
      <c r="N34" s="4" t="str">
        <f t="shared" si="8"/>
        <v/>
      </c>
      <c r="O34" s="4" t="str">
        <f t="shared" si="8"/>
        <v/>
      </c>
      <c r="P34" s="4" t="str">
        <f t="shared" si="8"/>
        <v/>
      </c>
      <c r="Q34" s="4" t="str">
        <f t="shared" si="8"/>
        <v/>
      </c>
      <c r="R34" s="4" t="str">
        <f t="shared" si="4"/>
        <v/>
      </c>
      <c r="T34" s="21">
        <v>488</v>
      </c>
      <c r="U34" s="2" t="s">
        <v>319</v>
      </c>
      <c r="V34" s="2">
        <v>3</v>
      </c>
      <c r="W34" s="19" t="s">
        <v>320</v>
      </c>
      <c r="X34" s="79">
        <f t="shared" si="5"/>
        <v>488</v>
      </c>
    </row>
    <row r="35" spans="1:24" x14ac:dyDescent="0.2">
      <c r="A35" s="20">
        <v>27</v>
      </c>
      <c r="B35" s="21">
        <v>591</v>
      </c>
      <c r="C35" s="19" t="str">
        <f t="shared" si="0"/>
        <v>Violet Catley</v>
      </c>
      <c r="D35" s="2">
        <f t="shared" si="1"/>
        <v>4</v>
      </c>
      <c r="E35" s="19" t="str">
        <f t="shared" si="2"/>
        <v>St Peter's Market Bosworth</v>
      </c>
      <c r="F35" s="4">
        <f t="shared" si="7"/>
        <v>8</v>
      </c>
      <c r="G35" s="4">
        <v>27</v>
      </c>
      <c r="H35" s="17">
        <f t="shared" si="6"/>
        <v>8.27</v>
      </c>
      <c r="I35" s="4" t="str">
        <f t="shared" si="8"/>
        <v/>
      </c>
      <c r="J35" s="4" t="str">
        <f t="shared" si="8"/>
        <v/>
      </c>
      <c r="K35" s="4" t="str">
        <f t="shared" si="8"/>
        <v/>
      </c>
      <c r="L35" s="4" t="str">
        <f t="shared" si="8"/>
        <v/>
      </c>
      <c r="M35" s="4" t="str">
        <f t="shared" si="8"/>
        <v/>
      </c>
      <c r="N35" s="4">
        <f t="shared" si="8"/>
        <v>27</v>
      </c>
      <c r="O35" s="4" t="str">
        <f t="shared" si="8"/>
        <v/>
      </c>
      <c r="P35" s="4" t="str">
        <f t="shared" si="8"/>
        <v/>
      </c>
      <c r="Q35" s="4" t="str">
        <f t="shared" si="8"/>
        <v/>
      </c>
      <c r="R35" s="4" t="str">
        <f t="shared" si="4"/>
        <v/>
      </c>
      <c r="T35" s="21">
        <v>492</v>
      </c>
      <c r="U35" s="2" t="s">
        <v>321</v>
      </c>
      <c r="V35" s="2">
        <v>4</v>
      </c>
      <c r="W35" s="19" t="s">
        <v>63</v>
      </c>
      <c r="X35" s="79">
        <f t="shared" si="5"/>
        <v>492</v>
      </c>
    </row>
    <row r="36" spans="1:24" x14ac:dyDescent="0.2">
      <c r="A36" s="2">
        <v>28</v>
      </c>
      <c r="B36" s="21">
        <v>436</v>
      </c>
      <c r="C36" s="19" t="str">
        <f t="shared" si="0"/>
        <v>Aimie Bregazzi</v>
      </c>
      <c r="D36" s="2">
        <f t="shared" si="1"/>
        <v>4</v>
      </c>
      <c r="E36" s="19" t="str">
        <f t="shared" si="2"/>
        <v xml:space="preserve">Ivanhoe Robins </v>
      </c>
      <c r="F36" s="4">
        <f t="shared" si="7"/>
        <v>8</v>
      </c>
      <c r="G36" s="4">
        <v>41</v>
      </c>
      <c r="H36" s="17">
        <f t="shared" si="6"/>
        <v>8.41</v>
      </c>
      <c r="I36" s="4">
        <f t="shared" si="8"/>
        <v>28</v>
      </c>
      <c r="J36" s="4" t="str">
        <f t="shared" si="8"/>
        <v/>
      </c>
      <c r="K36" s="4" t="str">
        <f t="shared" si="8"/>
        <v/>
      </c>
      <c r="L36" s="4" t="str">
        <f t="shared" si="8"/>
        <v/>
      </c>
      <c r="M36" s="4" t="str">
        <f t="shared" si="8"/>
        <v/>
      </c>
      <c r="N36" s="4" t="str">
        <f t="shared" si="8"/>
        <v/>
      </c>
      <c r="O36" s="4" t="str">
        <f t="shared" si="8"/>
        <v/>
      </c>
      <c r="P36" s="4" t="str">
        <f t="shared" si="8"/>
        <v/>
      </c>
      <c r="Q36" s="4" t="str">
        <f t="shared" si="8"/>
        <v/>
      </c>
      <c r="R36" s="4" t="str">
        <f t="shared" si="4"/>
        <v/>
      </c>
      <c r="T36" s="21">
        <v>498</v>
      </c>
      <c r="U36" s="2" t="s">
        <v>322</v>
      </c>
      <c r="V36" s="2">
        <v>3</v>
      </c>
      <c r="W36" s="53" t="s">
        <v>30</v>
      </c>
      <c r="X36" s="79">
        <f t="shared" si="5"/>
        <v>498</v>
      </c>
    </row>
    <row r="37" spans="1:24" x14ac:dyDescent="0.2">
      <c r="A37" s="20">
        <v>29</v>
      </c>
      <c r="B37" s="21">
        <v>613</v>
      </c>
      <c r="C37" s="19" t="str">
        <f t="shared" si="0"/>
        <v>Polly Coward</v>
      </c>
      <c r="D37" s="2">
        <f t="shared" si="1"/>
        <v>4</v>
      </c>
      <c r="E37" s="19" t="str">
        <f t="shared" si="2"/>
        <v>St Peter's Market Bosworth</v>
      </c>
      <c r="F37" s="4">
        <f t="shared" si="7"/>
        <v>8</v>
      </c>
      <c r="G37" s="4">
        <v>48</v>
      </c>
      <c r="H37" s="17">
        <f t="shared" si="6"/>
        <v>8.48</v>
      </c>
      <c r="I37" s="4" t="str">
        <f t="shared" si="8"/>
        <v/>
      </c>
      <c r="J37" s="4" t="str">
        <f t="shared" si="8"/>
        <v/>
      </c>
      <c r="K37" s="4" t="str">
        <f t="shared" si="8"/>
        <v/>
      </c>
      <c r="L37" s="4" t="str">
        <f t="shared" si="8"/>
        <v/>
      </c>
      <c r="M37" s="4" t="str">
        <f t="shared" si="8"/>
        <v/>
      </c>
      <c r="N37" s="4">
        <f t="shared" si="8"/>
        <v>29</v>
      </c>
      <c r="O37" s="4" t="str">
        <f t="shared" si="8"/>
        <v/>
      </c>
      <c r="P37" s="4" t="str">
        <f t="shared" si="8"/>
        <v/>
      </c>
      <c r="Q37" s="4" t="str">
        <f t="shared" si="8"/>
        <v/>
      </c>
      <c r="R37" s="4" t="str">
        <f t="shared" si="4"/>
        <v/>
      </c>
      <c r="T37" s="21">
        <v>511</v>
      </c>
      <c r="U37" s="2" t="s">
        <v>323</v>
      </c>
      <c r="V37" s="2">
        <v>3</v>
      </c>
      <c r="W37" s="36" t="s">
        <v>64</v>
      </c>
      <c r="X37" s="79">
        <f t="shared" si="5"/>
        <v>511</v>
      </c>
    </row>
    <row r="38" spans="1:24" x14ac:dyDescent="0.2">
      <c r="A38" s="2">
        <v>30</v>
      </c>
      <c r="B38" s="21">
        <v>345</v>
      </c>
      <c r="C38" s="19" t="str">
        <f t="shared" si="0"/>
        <v>Brooke Ward</v>
      </c>
      <c r="D38" s="2">
        <f t="shared" si="1"/>
        <v>4</v>
      </c>
      <c r="E38" s="19" t="str">
        <f t="shared" si="2"/>
        <v>St John the Baptist</v>
      </c>
      <c r="F38" s="4">
        <f t="shared" si="7"/>
        <v>8</v>
      </c>
      <c r="G38" s="4">
        <v>49</v>
      </c>
      <c r="H38" s="17">
        <f t="shared" si="6"/>
        <v>8.49</v>
      </c>
      <c r="I38" s="4" t="str">
        <f t="shared" si="8"/>
        <v/>
      </c>
      <c r="J38" s="4" t="str">
        <f t="shared" si="8"/>
        <v/>
      </c>
      <c r="K38" s="4" t="str">
        <f t="shared" si="8"/>
        <v/>
      </c>
      <c r="L38" s="4" t="str">
        <f t="shared" si="8"/>
        <v/>
      </c>
      <c r="M38" s="4" t="str">
        <f t="shared" si="8"/>
        <v/>
      </c>
      <c r="N38" s="4" t="str">
        <f t="shared" si="8"/>
        <v/>
      </c>
      <c r="O38" s="4" t="str">
        <f t="shared" si="8"/>
        <v/>
      </c>
      <c r="P38" s="4" t="str">
        <f t="shared" si="8"/>
        <v/>
      </c>
      <c r="Q38" s="4" t="str">
        <f t="shared" si="8"/>
        <v/>
      </c>
      <c r="R38" s="4" t="str">
        <f t="shared" si="4"/>
        <v>St John the Baptist</v>
      </c>
      <c r="T38" s="21">
        <v>523</v>
      </c>
      <c r="U38" s="2" t="s">
        <v>324</v>
      </c>
      <c r="V38" s="2">
        <v>4</v>
      </c>
      <c r="W38" s="36" t="s">
        <v>64</v>
      </c>
      <c r="X38" s="79">
        <f t="shared" si="5"/>
        <v>523</v>
      </c>
    </row>
    <row r="39" spans="1:24" x14ac:dyDescent="0.2">
      <c r="A39" s="20">
        <v>31</v>
      </c>
      <c r="B39" s="21">
        <v>672</v>
      </c>
      <c r="C39" s="19" t="str">
        <f t="shared" si="0"/>
        <v>Brooke Traynor</v>
      </c>
      <c r="D39" s="2">
        <f t="shared" si="1"/>
        <v>4</v>
      </c>
      <c r="E39" s="19" t="str">
        <f t="shared" si="2"/>
        <v>Claybrook Primary</v>
      </c>
      <c r="F39" s="4">
        <f t="shared" si="7"/>
        <v>8</v>
      </c>
      <c r="G39" s="4">
        <v>51</v>
      </c>
      <c r="H39" s="17">
        <f t="shared" si="6"/>
        <v>8.51</v>
      </c>
      <c r="I39" s="4" t="str">
        <f t="shared" si="8"/>
        <v/>
      </c>
      <c r="J39" s="4" t="str">
        <f t="shared" si="8"/>
        <v/>
      </c>
      <c r="K39" s="4" t="str">
        <f t="shared" si="8"/>
        <v/>
      </c>
      <c r="L39" s="4" t="str">
        <f t="shared" si="8"/>
        <v/>
      </c>
      <c r="M39" s="4" t="str">
        <f t="shared" si="8"/>
        <v/>
      </c>
      <c r="N39" s="4" t="str">
        <f t="shared" si="8"/>
        <v/>
      </c>
      <c r="O39" s="4" t="str">
        <f t="shared" si="8"/>
        <v/>
      </c>
      <c r="P39" s="4" t="str">
        <f t="shared" si="8"/>
        <v/>
      </c>
      <c r="Q39" s="4" t="str">
        <f t="shared" si="8"/>
        <v/>
      </c>
      <c r="R39" s="4" t="str">
        <f t="shared" si="4"/>
        <v>Claybrook Primary</v>
      </c>
      <c r="T39" s="21">
        <v>524</v>
      </c>
      <c r="U39" s="2" t="s">
        <v>325</v>
      </c>
      <c r="V39" s="2">
        <v>4</v>
      </c>
      <c r="W39" s="36" t="s">
        <v>64</v>
      </c>
      <c r="X39" s="79">
        <f t="shared" si="5"/>
        <v>524</v>
      </c>
    </row>
    <row r="40" spans="1:24" x14ac:dyDescent="0.2">
      <c r="A40" s="2">
        <v>32</v>
      </c>
      <c r="B40" s="21">
        <v>440</v>
      </c>
      <c r="C40" s="19" t="str">
        <f t="shared" si="0"/>
        <v>Megan Harris</v>
      </c>
      <c r="D40" s="2">
        <f t="shared" si="1"/>
        <v>4</v>
      </c>
      <c r="E40" s="19" t="str">
        <f t="shared" si="2"/>
        <v>Willesley</v>
      </c>
      <c r="F40" s="4">
        <f t="shared" si="7"/>
        <v>8</v>
      </c>
      <c r="G40" s="4">
        <v>56</v>
      </c>
      <c r="H40" s="17">
        <f t="shared" si="6"/>
        <v>8.56</v>
      </c>
      <c r="I40" s="4" t="str">
        <f t="shared" si="8"/>
        <v/>
      </c>
      <c r="J40" s="4" t="str">
        <f t="shared" si="8"/>
        <v/>
      </c>
      <c r="K40" s="4">
        <f t="shared" si="8"/>
        <v>32</v>
      </c>
      <c r="L40" s="4" t="str">
        <f t="shared" si="8"/>
        <v/>
      </c>
      <c r="M40" s="4" t="str">
        <f t="shared" si="8"/>
        <v/>
      </c>
      <c r="N40" s="4" t="str">
        <f t="shared" si="8"/>
        <v/>
      </c>
      <c r="O40" s="4" t="str">
        <f t="shared" si="8"/>
        <v/>
      </c>
      <c r="P40" s="4" t="str">
        <f t="shared" si="8"/>
        <v/>
      </c>
      <c r="Q40" s="4" t="str">
        <f t="shared" si="8"/>
        <v/>
      </c>
      <c r="R40" s="4" t="str">
        <f t="shared" si="4"/>
        <v/>
      </c>
      <c r="T40" s="21">
        <v>525</v>
      </c>
      <c r="U40" s="2" t="s">
        <v>326</v>
      </c>
      <c r="V40" s="2">
        <v>4</v>
      </c>
      <c r="W40" s="36" t="s">
        <v>64</v>
      </c>
      <c r="X40" s="79" t="e">
        <f t="shared" si="5"/>
        <v>#N/A</v>
      </c>
    </row>
    <row r="41" spans="1:24" x14ac:dyDescent="0.2">
      <c r="A41" s="20">
        <v>33</v>
      </c>
      <c r="B41" s="21">
        <v>455</v>
      </c>
      <c r="C41" s="19" t="str">
        <f t="shared" si="0"/>
        <v>Lucille Massarella</v>
      </c>
      <c r="D41" s="2">
        <f t="shared" si="1"/>
        <v>4</v>
      </c>
      <c r="E41" s="19" t="str">
        <f t="shared" si="2"/>
        <v xml:space="preserve">Ivanhoe Robins </v>
      </c>
      <c r="F41" s="4">
        <v>9</v>
      </c>
      <c r="G41" s="4">
        <v>0</v>
      </c>
      <c r="H41" s="17">
        <f t="shared" si="6"/>
        <v>9</v>
      </c>
      <c r="I41" s="4">
        <f t="shared" ref="I41:Q56" si="9">IF($E41=I$8,+$A41,"")</f>
        <v>33</v>
      </c>
      <c r="J41" s="4" t="str">
        <f t="shared" si="9"/>
        <v/>
      </c>
      <c r="K41" s="4" t="str">
        <f t="shared" si="9"/>
        <v/>
      </c>
      <c r="L41" s="4" t="str">
        <f t="shared" si="9"/>
        <v/>
      </c>
      <c r="M41" s="4" t="str">
        <f t="shared" si="9"/>
        <v/>
      </c>
      <c r="N41" s="4" t="str">
        <f t="shared" si="9"/>
        <v/>
      </c>
      <c r="O41" s="4" t="str">
        <f t="shared" si="9"/>
        <v/>
      </c>
      <c r="P41" s="4" t="str">
        <f t="shared" si="9"/>
        <v/>
      </c>
      <c r="Q41" s="4" t="str">
        <f t="shared" si="9"/>
        <v/>
      </c>
      <c r="R41" s="4" t="str">
        <f t="shared" si="4"/>
        <v/>
      </c>
      <c r="T41" s="21">
        <v>526</v>
      </c>
      <c r="U41" s="2" t="s">
        <v>327</v>
      </c>
      <c r="V41" s="2">
        <v>4</v>
      </c>
      <c r="W41" s="36" t="s">
        <v>64</v>
      </c>
      <c r="X41" s="79">
        <f t="shared" si="5"/>
        <v>526</v>
      </c>
    </row>
    <row r="42" spans="1:24" x14ac:dyDescent="0.2">
      <c r="A42" s="2">
        <v>34</v>
      </c>
      <c r="B42" s="21">
        <v>722</v>
      </c>
      <c r="C42" s="19" t="str">
        <f t="shared" si="0"/>
        <v>Alice Bennion</v>
      </c>
      <c r="D42" s="2">
        <f t="shared" si="1"/>
        <v>4</v>
      </c>
      <c r="E42" s="19" t="str">
        <f t="shared" si="2"/>
        <v>Willesley</v>
      </c>
      <c r="F42" s="4">
        <f t="shared" si="7"/>
        <v>9</v>
      </c>
      <c r="G42" s="4">
        <v>2</v>
      </c>
      <c r="H42" s="17">
        <f t="shared" si="6"/>
        <v>9.02</v>
      </c>
      <c r="I42" s="4" t="str">
        <f t="shared" si="9"/>
        <v/>
      </c>
      <c r="J42" s="4" t="str">
        <f t="shared" si="9"/>
        <v/>
      </c>
      <c r="K42" s="4">
        <f t="shared" si="9"/>
        <v>34</v>
      </c>
      <c r="L42" s="4" t="str">
        <f t="shared" si="9"/>
        <v/>
      </c>
      <c r="M42" s="4" t="str">
        <f t="shared" si="9"/>
        <v/>
      </c>
      <c r="N42" s="4" t="str">
        <f t="shared" si="9"/>
        <v/>
      </c>
      <c r="O42" s="4" t="str">
        <f t="shared" si="9"/>
        <v/>
      </c>
      <c r="P42" s="4" t="str">
        <f t="shared" si="9"/>
        <v/>
      </c>
      <c r="Q42" s="4" t="str">
        <f t="shared" si="9"/>
        <v/>
      </c>
      <c r="R42" s="4" t="str">
        <f t="shared" si="4"/>
        <v/>
      </c>
      <c r="T42" s="21">
        <v>527</v>
      </c>
      <c r="U42" s="2" t="s">
        <v>328</v>
      </c>
      <c r="V42" s="2">
        <v>4</v>
      </c>
      <c r="W42" s="36" t="s">
        <v>64</v>
      </c>
      <c r="X42" s="79" t="e">
        <f t="shared" si="5"/>
        <v>#N/A</v>
      </c>
    </row>
    <row r="43" spans="1:24" x14ac:dyDescent="0.2">
      <c r="A43" s="20">
        <v>35</v>
      </c>
      <c r="B43" s="21">
        <v>468</v>
      </c>
      <c r="C43" s="19" t="str">
        <f t="shared" si="0"/>
        <v>Lydia Hastelow</v>
      </c>
      <c r="D43" s="2">
        <f t="shared" si="1"/>
        <v>4</v>
      </c>
      <c r="E43" s="19" t="str">
        <f t="shared" si="2"/>
        <v>Willesley</v>
      </c>
      <c r="F43" s="4">
        <f t="shared" si="7"/>
        <v>9</v>
      </c>
      <c r="G43" s="4">
        <v>4</v>
      </c>
      <c r="H43" s="17">
        <f t="shared" si="6"/>
        <v>9.0399999999999991</v>
      </c>
      <c r="I43" s="4" t="str">
        <f t="shared" si="9"/>
        <v/>
      </c>
      <c r="J43" s="4" t="str">
        <f t="shared" si="9"/>
        <v/>
      </c>
      <c r="K43" s="4">
        <f t="shared" si="9"/>
        <v>35</v>
      </c>
      <c r="L43" s="4" t="str">
        <f t="shared" si="9"/>
        <v/>
      </c>
      <c r="M43" s="4" t="str">
        <f t="shared" si="9"/>
        <v/>
      </c>
      <c r="N43" s="4" t="str">
        <f t="shared" si="9"/>
        <v/>
      </c>
      <c r="O43" s="4" t="str">
        <f t="shared" si="9"/>
        <v/>
      </c>
      <c r="P43" s="4" t="str">
        <f t="shared" si="9"/>
        <v/>
      </c>
      <c r="Q43" s="4" t="str">
        <f t="shared" si="9"/>
        <v/>
      </c>
      <c r="R43" s="4" t="str">
        <f t="shared" si="4"/>
        <v/>
      </c>
      <c r="T43" s="21">
        <v>534</v>
      </c>
      <c r="U43" s="2" t="s">
        <v>329</v>
      </c>
      <c r="V43" s="2">
        <v>4</v>
      </c>
      <c r="W43" s="109" t="s">
        <v>289</v>
      </c>
      <c r="X43" s="79">
        <f t="shared" si="5"/>
        <v>534</v>
      </c>
    </row>
    <row r="44" spans="1:24" x14ac:dyDescent="0.2">
      <c r="A44" s="2">
        <v>36</v>
      </c>
      <c r="B44" s="21">
        <v>670</v>
      </c>
      <c r="C44" s="19" t="str">
        <f t="shared" si="0"/>
        <v>Freya Price</v>
      </c>
      <c r="D44" s="2">
        <f t="shared" si="1"/>
        <v>3</v>
      </c>
      <c r="E44" s="19" t="str">
        <f t="shared" si="2"/>
        <v>St Barts</v>
      </c>
      <c r="F44" s="4">
        <f t="shared" si="7"/>
        <v>9</v>
      </c>
      <c r="G44" s="4">
        <v>5</v>
      </c>
      <c r="H44" s="17">
        <f t="shared" si="6"/>
        <v>9.0500000000000007</v>
      </c>
      <c r="I44" s="4" t="str">
        <f t="shared" si="9"/>
        <v/>
      </c>
      <c r="J44" s="4" t="str">
        <f t="shared" si="9"/>
        <v/>
      </c>
      <c r="K44" s="4" t="str">
        <f t="shared" si="9"/>
        <v/>
      </c>
      <c r="L44" s="4" t="str">
        <f t="shared" si="9"/>
        <v/>
      </c>
      <c r="M44" s="4" t="str">
        <f t="shared" si="9"/>
        <v/>
      </c>
      <c r="N44" s="4" t="str">
        <f t="shared" si="9"/>
        <v/>
      </c>
      <c r="O44" s="4">
        <f t="shared" si="9"/>
        <v>36</v>
      </c>
      <c r="P44" s="4" t="str">
        <f t="shared" si="9"/>
        <v/>
      </c>
      <c r="Q44" s="4" t="str">
        <f t="shared" si="9"/>
        <v/>
      </c>
      <c r="R44" s="4" t="str">
        <f t="shared" si="4"/>
        <v/>
      </c>
      <c r="T44" s="21">
        <v>755</v>
      </c>
      <c r="U44" s="2" t="s">
        <v>330</v>
      </c>
      <c r="V44" s="2">
        <v>3</v>
      </c>
      <c r="W44" s="71" t="s">
        <v>124</v>
      </c>
      <c r="X44" s="79">
        <f t="shared" si="5"/>
        <v>755</v>
      </c>
    </row>
    <row r="45" spans="1:24" x14ac:dyDescent="0.2">
      <c r="A45" s="20">
        <v>37</v>
      </c>
      <c r="B45" s="21">
        <v>438</v>
      </c>
      <c r="C45" s="19" t="str">
        <f t="shared" si="0"/>
        <v>Ivy Beckitt</v>
      </c>
      <c r="D45" s="2">
        <f t="shared" si="1"/>
        <v>3</v>
      </c>
      <c r="E45" s="19" t="str">
        <f t="shared" si="2"/>
        <v>Donisthorpe Primary</v>
      </c>
      <c r="F45" s="4">
        <f t="shared" si="7"/>
        <v>9</v>
      </c>
      <c r="G45" s="4">
        <v>8</v>
      </c>
      <c r="H45" s="17">
        <f t="shared" si="6"/>
        <v>9.08</v>
      </c>
      <c r="I45" s="4" t="str">
        <f t="shared" si="9"/>
        <v/>
      </c>
      <c r="J45" s="4" t="str">
        <f t="shared" si="9"/>
        <v/>
      </c>
      <c r="K45" s="4" t="str">
        <f t="shared" si="9"/>
        <v/>
      </c>
      <c r="L45" s="4" t="str">
        <f t="shared" si="9"/>
        <v/>
      </c>
      <c r="M45" s="4" t="str">
        <f t="shared" si="9"/>
        <v/>
      </c>
      <c r="N45" s="4" t="str">
        <f t="shared" si="9"/>
        <v/>
      </c>
      <c r="O45" s="4" t="str">
        <f t="shared" si="9"/>
        <v/>
      </c>
      <c r="P45" s="4">
        <f t="shared" si="9"/>
        <v>37</v>
      </c>
      <c r="Q45" s="4" t="str">
        <f t="shared" si="9"/>
        <v/>
      </c>
      <c r="R45" s="4" t="str">
        <f t="shared" si="4"/>
        <v/>
      </c>
      <c r="T45" s="21">
        <v>560</v>
      </c>
      <c r="U45" s="2" t="s">
        <v>331</v>
      </c>
      <c r="V45" s="2">
        <v>3</v>
      </c>
      <c r="W45" s="19" t="s">
        <v>332</v>
      </c>
      <c r="X45" s="79">
        <f t="shared" si="5"/>
        <v>560</v>
      </c>
    </row>
    <row r="46" spans="1:24" x14ac:dyDescent="0.2">
      <c r="A46" s="2">
        <v>38</v>
      </c>
      <c r="B46" s="21">
        <v>697</v>
      </c>
      <c r="C46" s="19" t="str">
        <f t="shared" si="0"/>
        <v>Annabel Fraser</v>
      </c>
      <c r="D46" s="2">
        <f t="shared" si="1"/>
        <v>4</v>
      </c>
      <c r="E46" s="19" t="str">
        <f t="shared" si="2"/>
        <v>Ashby C of E</v>
      </c>
      <c r="F46" s="4">
        <f t="shared" si="7"/>
        <v>9</v>
      </c>
      <c r="G46" s="4">
        <v>8</v>
      </c>
      <c r="H46" s="17">
        <f t="shared" si="6"/>
        <v>9.08</v>
      </c>
      <c r="I46" s="4" t="str">
        <f t="shared" si="9"/>
        <v/>
      </c>
      <c r="J46" s="4" t="str">
        <f t="shared" si="9"/>
        <v/>
      </c>
      <c r="K46" s="4" t="str">
        <f t="shared" si="9"/>
        <v/>
      </c>
      <c r="L46" s="4" t="str">
        <f t="shared" si="9"/>
        <v/>
      </c>
      <c r="M46" s="4" t="str">
        <f t="shared" si="9"/>
        <v/>
      </c>
      <c r="N46" s="4" t="str">
        <f t="shared" si="9"/>
        <v/>
      </c>
      <c r="O46" s="4" t="str">
        <f t="shared" si="9"/>
        <v/>
      </c>
      <c r="P46" s="4" t="str">
        <f t="shared" si="9"/>
        <v/>
      </c>
      <c r="Q46" s="4" t="str">
        <f t="shared" si="9"/>
        <v/>
      </c>
      <c r="R46" s="4" t="str">
        <f t="shared" si="4"/>
        <v>Ashby C of E</v>
      </c>
      <c r="T46" s="21">
        <v>563</v>
      </c>
      <c r="U46" s="2" t="s">
        <v>333</v>
      </c>
      <c r="V46" s="2">
        <v>3</v>
      </c>
      <c r="W46" s="19" t="s">
        <v>334</v>
      </c>
      <c r="X46" s="79">
        <f t="shared" si="5"/>
        <v>563</v>
      </c>
    </row>
    <row r="47" spans="1:24" x14ac:dyDescent="0.2">
      <c r="A47" s="20">
        <v>39</v>
      </c>
      <c r="B47" s="21">
        <v>389</v>
      </c>
      <c r="C47" s="19" t="str">
        <f t="shared" si="0"/>
        <v>Hannah Shaw</v>
      </c>
      <c r="D47" s="2">
        <f t="shared" si="1"/>
        <v>4</v>
      </c>
      <c r="E47" s="19" t="str">
        <f t="shared" si="2"/>
        <v>Willesley</v>
      </c>
      <c r="F47" s="4">
        <f t="shared" si="7"/>
        <v>9</v>
      </c>
      <c r="G47" s="4">
        <v>8</v>
      </c>
      <c r="H47" s="17">
        <f t="shared" si="6"/>
        <v>9.08</v>
      </c>
      <c r="I47" s="4" t="str">
        <f t="shared" si="9"/>
        <v/>
      </c>
      <c r="J47" s="4" t="str">
        <f t="shared" si="9"/>
        <v/>
      </c>
      <c r="K47" s="4">
        <f t="shared" si="9"/>
        <v>39</v>
      </c>
      <c r="L47" s="4" t="str">
        <f t="shared" si="9"/>
        <v/>
      </c>
      <c r="M47" s="4" t="str">
        <f t="shared" si="9"/>
        <v/>
      </c>
      <c r="N47" s="4" t="str">
        <f t="shared" si="9"/>
        <v/>
      </c>
      <c r="O47" s="4" t="str">
        <f t="shared" si="9"/>
        <v/>
      </c>
      <c r="P47" s="4" t="str">
        <f t="shared" si="9"/>
        <v/>
      </c>
      <c r="Q47" s="4" t="str">
        <f t="shared" si="9"/>
        <v/>
      </c>
      <c r="R47" s="4" t="str">
        <f t="shared" si="4"/>
        <v/>
      </c>
      <c r="T47" s="21">
        <v>564</v>
      </c>
      <c r="U47" s="2" t="s">
        <v>335</v>
      </c>
      <c r="V47" s="2">
        <v>4</v>
      </c>
      <c r="W47" s="19" t="s">
        <v>20</v>
      </c>
      <c r="X47" s="79">
        <f t="shared" si="5"/>
        <v>564</v>
      </c>
    </row>
    <row r="48" spans="1:24" x14ac:dyDescent="0.2">
      <c r="A48" s="2">
        <v>40</v>
      </c>
      <c r="B48" s="21">
        <v>475</v>
      </c>
      <c r="C48" s="19" t="str">
        <f t="shared" si="0"/>
        <v>Cerys Grudgings</v>
      </c>
      <c r="D48" s="2">
        <f t="shared" si="1"/>
        <v>3</v>
      </c>
      <c r="E48" s="19" t="str">
        <f t="shared" si="2"/>
        <v>Merton Primary</v>
      </c>
      <c r="F48" s="4">
        <f t="shared" si="7"/>
        <v>9</v>
      </c>
      <c r="G48" s="4">
        <v>9</v>
      </c>
      <c r="H48" s="17">
        <f t="shared" si="6"/>
        <v>9.09</v>
      </c>
      <c r="I48" s="4" t="str">
        <f t="shared" si="9"/>
        <v/>
      </c>
      <c r="J48" s="4" t="str">
        <f t="shared" si="9"/>
        <v/>
      </c>
      <c r="K48" s="4" t="str">
        <f t="shared" si="9"/>
        <v/>
      </c>
      <c r="L48" s="4" t="str">
        <f t="shared" si="9"/>
        <v/>
      </c>
      <c r="M48" s="4" t="str">
        <f t="shared" si="9"/>
        <v/>
      </c>
      <c r="N48" s="4" t="str">
        <f t="shared" si="9"/>
        <v/>
      </c>
      <c r="O48" s="4" t="str">
        <f t="shared" si="9"/>
        <v/>
      </c>
      <c r="P48" s="4" t="str">
        <f t="shared" si="9"/>
        <v/>
      </c>
      <c r="Q48" s="4" t="str">
        <f t="shared" si="9"/>
        <v/>
      </c>
      <c r="R48" s="4" t="str">
        <f t="shared" si="4"/>
        <v>Merton Primary</v>
      </c>
      <c r="T48" s="21">
        <v>566</v>
      </c>
      <c r="U48" s="2" t="s">
        <v>336</v>
      </c>
      <c r="V48" s="2">
        <v>3</v>
      </c>
      <c r="W48" s="39" t="s">
        <v>149</v>
      </c>
      <c r="X48" s="79">
        <f t="shared" si="5"/>
        <v>566</v>
      </c>
    </row>
    <row r="49" spans="1:24" x14ac:dyDescent="0.2">
      <c r="A49" s="20">
        <v>41</v>
      </c>
      <c r="B49" s="21">
        <v>745</v>
      </c>
      <c r="C49" s="19" t="str">
        <f t="shared" si="0"/>
        <v>Maggie Rennie</v>
      </c>
      <c r="D49" s="2">
        <f t="shared" si="1"/>
        <v>4</v>
      </c>
      <c r="E49" s="19" t="str">
        <f t="shared" si="2"/>
        <v>Donisthorpe Primary</v>
      </c>
      <c r="F49" s="4">
        <f t="shared" si="7"/>
        <v>9</v>
      </c>
      <c r="G49" s="4">
        <v>11</v>
      </c>
      <c r="H49" s="17">
        <f t="shared" si="6"/>
        <v>9.11</v>
      </c>
      <c r="I49" s="4" t="str">
        <f t="shared" si="9"/>
        <v/>
      </c>
      <c r="J49" s="4" t="str">
        <f t="shared" si="9"/>
        <v/>
      </c>
      <c r="K49" s="4" t="str">
        <f t="shared" si="9"/>
        <v/>
      </c>
      <c r="L49" s="4" t="str">
        <f t="shared" si="9"/>
        <v/>
      </c>
      <c r="M49" s="4" t="str">
        <f t="shared" si="9"/>
        <v/>
      </c>
      <c r="N49" s="4" t="str">
        <f t="shared" si="9"/>
        <v/>
      </c>
      <c r="O49" s="4" t="str">
        <f t="shared" si="9"/>
        <v/>
      </c>
      <c r="P49" s="4">
        <f t="shared" si="9"/>
        <v>41</v>
      </c>
      <c r="Q49" s="4" t="str">
        <f t="shared" si="9"/>
        <v/>
      </c>
      <c r="R49" s="4" t="str">
        <f t="shared" si="4"/>
        <v/>
      </c>
      <c r="T49" s="21">
        <v>591</v>
      </c>
      <c r="U49" s="19" t="s">
        <v>337</v>
      </c>
      <c r="V49" s="2">
        <v>4</v>
      </c>
      <c r="W49" s="65" t="s">
        <v>65</v>
      </c>
      <c r="X49" s="79">
        <f t="shared" si="5"/>
        <v>591</v>
      </c>
    </row>
    <row r="50" spans="1:24" x14ac:dyDescent="0.2">
      <c r="A50" s="2">
        <v>42</v>
      </c>
      <c r="B50" s="21">
        <v>620</v>
      </c>
      <c r="C50" s="19" t="str">
        <f t="shared" si="0"/>
        <v>Evie Nicolle</v>
      </c>
      <c r="D50" s="2">
        <f t="shared" si="1"/>
        <v>3</v>
      </c>
      <c r="E50" s="19" t="str">
        <f t="shared" si="2"/>
        <v>St Peter's Market Bosworth</v>
      </c>
      <c r="F50" s="4">
        <f t="shared" si="7"/>
        <v>9</v>
      </c>
      <c r="G50" s="4">
        <v>18</v>
      </c>
      <c r="H50" s="17">
        <f t="shared" si="6"/>
        <v>9.18</v>
      </c>
      <c r="I50" s="4" t="str">
        <f t="shared" si="9"/>
        <v/>
      </c>
      <c r="J50" s="4" t="str">
        <f t="shared" si="9"/>
        <v/>
      </c>
      <c r="K50" s="4" t="str">
        <f t="shared" si="9"/>
        <v/>
      </c>
      <c r="L50" s="4" t="str">
        <f t="shared" si="9"/>
        <v/>
      </c>
      <c r="M50" s="4" t="str">
        <f t="shared" si="9"/>
        <v/>
      </c>
      <c r="N50" s="4">
        <f t="shared" si="9"/>
        <v>42</v>
      </c>
      <c r="O50" s="4" t="str">
        <f t="shared" si="9"/>
        <v/>
      </c>
      <c r="P50" s="4" t="str">
        <f t="shared" si="9"/>
        <v/>
      </c>
      <c r="Q50" s="4" t="str">
        <f t="shared" si="9"/>
        <v/>
      </c>
      <c r="R50" s="4" t="str">
        <f t="shared" si="4"/>
        <v/>
      </c>
      <c r="T50" s="21">
        <v>593</v>
      </c>
      <c r="U50" s="19" t="s">
        <v>338</v>
      </c>
      <c r="V50" s="2">
        <v>3</v>
      </c>
      <c r="W50" s="65" t="s">
        <v>65</v>
      </c>
      <c r="X50" s="79">
        <f t="shared" si="5"/>
        <v>593</v>
      </c>
    </row>
    <row r="51" spans="1:24" x14ac:dyDescent="0.2">
      <c r="A51" s="20">
        <v>43</v>
      </c>
      <c r="B51" s="21">
        <v>566</v>
      </c>
      <c r="C51" s="19" t="str">
        <f t="shared" si="0"/>
        <v>Ava Rafferty</v>
      </c>
      <c r="D51" s="2">
        <f t="shared" si="1"/>
        <v>3</v>
      </c>
      <c r="E51" s="19" t="str">
        <f t="shared" si="2"/>
        <v>Hugglescote</v>
      </c>
      <c r="F51" s="4">
        <f t="shared" si="7"/>
        <v>9</v>
      </c>
      <c r="G51" s="4">
        <v>19</v>
      </c>
      <c r="H51" s="17">
        <f t="shared" si="6"/>
        <v>9.19</v>
      </c>
      <c r="I51" s="4" t="str">
        <f t="shared" si="9"/>
        <v/>
      </c>
      <c r="J51" s="4" t="str">
        <f t="shared" si="9"/>
        <v/>
      </c>
      <c r="K51" s="4" t="str">
        <f t="shared" si="9"/>
        <v/>
      </c>
      <c r="L51" s="4" t="str">
        <f t="shared" si="9"/>
        <v/>
      </c>
      <c r="M51" s="4">
        <f t="shared" si="9"/>
        <v>43</v>
      </c>
      <c r="N51" s="4" t="str">
        <f t="shared" si="9"/>
        <v/>
      </c>
      <c r="O51" s="4" t="str">
        <f t="shared" si="9"/>
        <v/>
      </c>
      <c r="P51" s="4" t="str">
        <f t="shared" si="9"/>
        <v/>
      </c>
      <c r="Q51" s="4" t="str">
        <f t="shared" si="9"/>
        <v/>
      </c>
      <c r="R51" s="4" t="str">
        <f t="shared" si="4"/>
        <v/>
      </c>
      <c r="T51" s="21">
        <v>597</v>
      </c>
      <c r="U51" s="19" t="s">
        <v>339</v>
      </c>
      <c r="V51" s="2">
        <v>3</v>
      </c>
      <c r="W51" s="65" t="s">
        <v>65</v>
      </c>
      <c r="X51" s="79">
        <f t="shared" si="5"/>
        <v>597</v>
      </c>
    </row>
    <row r="52" spans="1:24" x14ac:dyDescent="0.2">
      <c r="A52" s="2">
        <v>44</v>
      </c>
      <c r="B52" s="21">
        <v>511</v>
      </c>
      <c r="C52" s="19" t="str">
        <f t="shared" si="0"/>
        <v>Amelia Cutts</v>
      </c>
      <c r="D52" s="2">
        <f t="shared" si="1"/>
        <v>3</v>
      </c>
      <c r="E52" s="19" t="str">
        <f t="shared" si="2"/>
        <v>Orchard Primary</v>
      </c>
      <c r="F52" s="4">
        <f t="shared" si="7"/>
        <v>9</v>
      </c>
      <c r="G52" s="4">
        <v>24</v>
      </c>
      <c r="H52" s="17">
        <f t="shared" si="6"/>
        <v>9.24</v>
      </c>
      <c r="I52" s="4" t="str">
        <f t="shared" si="9"/>
        <v/>
      </c>
      <c r="J52" s="4" t="str">
        <f t="shared" si="9"/>
        <v/>
      </c>
      <c r="K52" s="4" t="str">
        <f t="shared" si="9"/>
        <v/>
      </c>
      <c r="L52" s="4">
        <f t="shared" si="9"/>
        <v>44</v>
      </c>
      <c r="M52" s="4" t="str">
        <f t="shared" si="9"/>
        <v/>
      </c>
      <c r="N52" s="4" t="str">
        <f t="shared" si="9"/>
        <v/>
      </c>
      <c r="O52" s="4" t="str">
        <f t="shared" si="9"/>
        <v/>
      </c>
      <c r="P52" s="4" t="str">
        <f t="shared" si="9"/>
        <v/>
      </c>
      <c r="Q52" s="4" t="str">
        <f t="shared" si="9"/>
        <v/>
      </c>
      <c r="R52" s="4" t="str">
        <f t="shared" si="4"/>
        <v/>
      </c>
      <c r="T52" s="21">
        <v>602</v>
      </c>
      <c r="U52" s="19" t="s">
        <v>340</v>
      </c>
      <c r="V52" s="2">
        <v>4</v>
      </c>
      <c r="W52" s="65" t="s">
        <v>65</v>
      </c>
      <c r="X52" s="79" t="e">
        <f t="shared" si="5"/>
        <v>#N/A</v>
      </c>
    </row>
    <row r="53" spans="1:24" x14ac:dyDescent="0.2">
      <c r="A53" s="20">
        <v>45</v>
      </c>
      <c r="B53" s="21">
        <v>534</v>
      </c>
      <c r="C53" s="19" t="str">
        <f t="shared" si="0"/>
        <v>Madeleine Grove</v>
      </c>
      <c r="D53" s="2">
        <f t="shared" si="1"/>
        <v>4</v>
      </c>
      <c r="E53" s="19" t="str">
        <f t="shared" si="2"/>
        <v>Donisthorpe Primary</v>
      </c>
      <c r="F53" s="4">
        <f t="shared" si="7"/>
        <v>9</v>
      </c>
      <c r="G53" s="4">
        <v>27</v>
      </c>
      <c r="H53" s="17">
        <f t="shared" si="6"/>
        <v>9.27</v>
      </c>
      <c r="I53" s="4" t="str">
        <f t="shared" si="9"/>
        <v/>
      </c>
      <c r="J53" s="4" t="str">
        <f t="shared" si="9"/>
        <v/>
      </c>
      <c r="K53" s="4" t="str">
        <f t="shared" si="9"/>
        <v/>
      </c>
      <c r="L53" s="4" t="str">
        <f t="shared" si="9"/>
        <v/>
      </c>
      <c r="M53" s="4" t="str">
        <f t="shared" si="9"/>
        <v/>
      </c>
      <c r="N53" s="4" t="str">
        <f t="shared" si="9"/>
        <v/>
      </c>
      <c r="O53" s="4" t="str">
        <f t="shared" si="9"/>
        <v/>
      </c>
      <c r="P53" s="4">
        <f t="shared" si="9"/>
        <v>45</v>
      </c>
      <c r="Q53" s="4" t="str">
        <f t="shared" si="9"/>
        <v/>
      </c>
      <c r="R53" s="4" t="str">
        <f t="shared" si="4"/>
        <v/>
      </c>
      <c r="T53" s="21">
        <v>605</v>
      </c>
      <c r="U53" s="19" t="s">
        <v>341</v>
      </c>
      <c r="V53" s="2">
        <v>4</v>
      </c>
      <c r="W53" s="65" t="s">
        <v>65</v>
      </c>
      <c r="X53" s="79" t="e">
        <f t="shared" si="5"/>
        <v>#N/A</v>
      </c>
    </row>
    <row r="54" spans="1:24" x14ac:dyDescent="0.2">
      <c r="A54" s="2">
        <v>46</v>
      </c>
      <c r="B54" s="21">
        <v>721</v>
      </c>
      <c r="C54" s="19" t="str">
        <f t="shared" si="0"/>
        <v>Libby Denmark</v>
      </c>
      <c r="D54" s="2">
        <f t="shared" si="1"/>
        <v>3</v>
      </c>
      <c r="E54" s="19" t="str">
        <f t="shared" si="2"/>
        <v>St Barts</v>
      </c>
      <c r="F54" s="4">
        <f t="shared" si="7"/>
        <v>9</v>
      </c>
      <c r="G54" s="4">
        <v>35</v>
      </c>
      <c r="H54" s="17">
        <f t="shared" si="6"/>
        <v>9.35</v>
      </c>
      <c r="I54" s="4" t="str">
        <f t="shared" si="9"/>
        <v/>
      </c>
      <c r="J54" s="4" t="str">
        <f t="shared" si="9"/>
        <v/>
      </c>
      <c r="K54" s="4" t="str">
        <f t="shared" si="9"/>
        <v/>
      </c>
      <c r="L54" s="4" t="str">
        <f t="shared" si="9"/>
        <v/>
      </c>
      <c r="M54" s="4" t="str">
        <f t="shared" si="9"/>
        <v/>
      </c>
      <c r="N54" s="4" t="str">
        <f t="shared" si="9"/>
        <v/>
      </c>
      <c r="O54" s="4">
        <f t="shared" si="9"/>
        <v>46</v>
      </c>
      <c r="P54" s="4" t="str">
        <f t="shared" si="9"/>
        <v/>
      </c>
      <c r="Q54" s="4" t="str">
        <f t="shared" si="9"/>
        <v/>
      </c>
      <c r="R54" s="4" t="str">
        <f t="shared" si="4"/>
        <v/>
      </c>
      <c r="T54" s="21">
        <v>613</v>
      </c>
      <c r="U54" s="19" t="s">
        <v>342</v>
      </c>
      <c r="V54" s="2">
        <v>4</v>
      </c>
      <c r="W54" s="65" t="s">
        <v>65</v>
      </c>
      <c r="X54" s="79">
        <f t="shared" si="5"/>
        <v>613</v>
      </c>
    </row>
    <row r="55" spans="1:24" x14ac:dyDescent="0.2">
      <c r="A55" s="2">
        <v>47</v>
      </c>
      <c r="B55" s="21">
        <v>626</v>
      </c>
      <c r="C55" s="19" t="str">
        <f t="shared" si="0"/>
        <v>Livi Passant</v>
      </c>
      <c r="D55" s="2">
        <f t="shared" si="1"/>
        <v>4</v>
      </c>
      <c r="E55" s="19" t="str">
        <f t="shared" si="2"/>
        <v>St Peter's Market Bosworth</v>
      </c>
      <c r="F55" s="4">
        <f t="shared" si="7"/>
        <v>9</v>
      </c>
      <c r="G55" s="4">
        <v>51</v>
      </c>
      <c r="H55" s="17">
        <f t="shared" si="6"/>
        <v>9.51</v>
      </c>
      <c r="I55" s="4" t="str">
        <f t="shared" si="9"/>
        <v/>
      </c>
      <c r="J55" s="4" t="str">
        <f t="shared" si="9"/>
        <v/>
      </c>
      <c r="K55" s="4" t="str">
        <f t="shared" si="9"/>
        <v/>
      </c>
      <c r="L55" s="4" t="str">
        <f t="shared" si="9"/>
        <v/>
      </c>
      <c r="M55" s="4" t="str">
        <f t="shared" si="9"/>
        <v/>
      </c>
      <c r="N55" s="4">
        <f t="shared" si="9"/>
        <v>47</v>
      </c>
      <c r="O55" s="4" t="str">
        <f t="shared" si="9"/>
        <v/>
      </c>
      <c r="P55" s="4" t="str">
        <f t="shared" si="9"/>
        <v/>
      </c>
      <c r="Q55" s="4" t="str">
        <f t="shared" si="9"/>
        <v/>
      </c>
      <c r="R55" s="4" t="str">
        <f t="shared" si="4"/>
        <v/>
      </c>
      <c r="T55" s="21">
        <v>620</v>
      </c>
      <c r="U55" s="19" t="s">
        <v>343</v>
      </c>
      <c r="V55" s="2">
        <v>3</v>
      </c>
      <c r="W55" s="65" t="s">
        <v>65</v>
      </c>
      <c r="X55" s="79">
        <f t="shared" si="5"/>
        <v>620</v>
      </c>
    </row>
    <row r="56" spans="1:24" x14ac:dyDescent="0.2">
      <c r="A56" s="20">
        <v>48</v>
      </c>
      <c r="B56" s="21">
        <v>693</v>
      </c>
      <c r="C56" s="19" t="str">
        <f t="shared" si="0"/>
        <v>Taylyn Yule</v>
      </c>
      <c r="D56" s="2">
        <f t="shared" si="1"/>
        <v>3</v>
      </c>
      <c r="E56" s="19" t="str">
        <f t="shared" si="2"/>
        <v>St Barts</v>
      </c>
      <c r="F56" s="4">
        <f t="shared" si="7"/>
        <v>9</v>
      </c>
      <c r="G56" s="4">
        <v>59</v>
      </c>
      <c r="H56" s="17">
        <f t="shared" si="6"/>
        <v>9.59</v>
      </c>
      <c r="I56" s="4" t="str">
        <f t="shared" si="9"/>
        <v/>
      </c>
      <c r="J56" s="4" t="str">
        <f t="shared" si="9"/>
        <v/>
      </c>
      <c r="K56" s="4" t="str">
        <f t="shared" si="9"/>
        <v/>
      </c>
      <c r="L56" s="4" t="str">
        <f t="shared" si="9"/>
        <v/>
      </c>
      <c r="M56" s="4" t="str">
        <f t="shared" si="9"/>
        <v/>
      </c>
      <c r="N56" s="4" t="str">
        <f t="shared" si="9"/>
        <v/>
      </c>
      <c r="O56" s="4">
        <f t="shared" si="9"/>
        <v>48</v>
      </c>
      <c r="P56" s="4" t="str">
        <f t="shared" si="9"/>
        <v/>
      </c>
      <c r="Q56" s="4" t="str">
        <f t="shared" si="9"/>
        <v/>
      </c>
      <c r="R56" s="4" t="str">
        <f t="shared" si="4"/>
        <v/>
      </c>
      <c r="T56" s="21">
        <v>626</v>
      </c>
      <c r="U56" s="19" t="s">
        <v>344</v>
      </c>
      <c r="V56" s="2">
        <v>4</v>
      </c>
      <c r="W56" s="65" t="s">
        <v>65</v>
      </c>
      <c r="X56" s="79">
        <f t="shared" si="5"/>
        <v>626</v>
      </c>
    </row>
    <row r="57" spans="1:24" x14ac:dyDescent="0.2">
      <c r="A57" s="2">
        <v>49</v>
      </c>
      <c r="B57" s="21">
        <v>460</v>
      </c>
      <c r="C57" s="19" t="str">
        <f t="shared" si="0"/>
        <v>Isabella Quelch</v>
      </c>
      <c r="D57" s="2">
        <f t="shared" si="1"/>
        <v>3</v>
      </c>
      <c r="E57" s="19" t="str">
        <f t="shared" si="2"/>
        <v>Hugglescote</v>
      </c>
      <c r="F57" s="4">
        <v>10</v>
      </c>
      <c r="G57" s="4">
        <v>9</v>
      </c>
      <c r="H57" s="17">
        <f t="shared" si="6"/>
        <v>10.09</v>
      </c>
      <c r="I57" s="4" t="str">
        <f t="shared" ref="I57:Q64" si="10">IF($E57=I$8,+$A57,"")</f>
        <v/>
      </c>
      <c r="J57" s="4" t="str">
        <f t="shared" si="10"/>
        <v/>
      </c>
      <c r="K57" s="4" t="str">
        <f t="shared" si="10"/>
        <v/>
      </c>
      <c r="L57" s="4" t="str">
        <f t="shared" si="10"/>
        <v/>
      </c>
      <c r="M57" s="4">
        <f t="shared" si="10"/>
        <v>49</v>
      </c>
      <c r="N57" s="4" t="str">
        <f t="shared" si="10"/>
        <v/>
      </c>
      <c r="O57" s="4" t="str">
        <f t="shared" si="10"/>
        <v/>
      </c>
      <c r="P57" s="4" t="str">
        <f t="shared" si="10"/>
        <v/>
      </c>
      <c r="Q57" s="4" t="str">
        <f t="shared" si="10"/>
        <v/>
      </c>
      <c r="R57" s="4" t="str">
        <f t="shared" si="4"/>
        <v/>
      </c>
      <c r="T57" s="21">
        <v>649</v>
      </c>
      <c r="U57" s="19" t="s">
        <v>345</v>
      </c>
      <c r="V57" s="2">
        <v>4</v>
      </c>
      <c r="W57" s="66" t="s">
        <v>30</v>
      </c>
      <c r="X57" s="79">
        <f t="shared" si="5"/>
        <v>649</v>
      </c>
    </row>
    <row r="58" spans="1:24" x14ac:dyDescent="0.2">
      <c r="A58" s="2">
        <v>50</v>
      </c>
      <c r="B58" s="15">
        <v>737</v>
      </c>
      <c r="C58" s="19" t="str">
        <f t="shared" si="0"/>
        <v>Isobel Coleman</v>
      </c>
      <c r="D58" s="2">
        <f t="shared" si="1"/>
        <v>3</v>
      </c>
      <c r="E58" s="19" t="str">
        <f t="shared" si="2"/>
        <v>St Barts</v>
      </c>
      <c r="F58" s="4">
        <f t="shared" si="7"/>
        <v>10</v>
      </c>
      <c r="G58" s="4">
        <v>14</v>
      </c>
      <c r="H58" s="17">
        <f t="shared" si="6"/>
        <v>10.14</v>
      </c>
      <c r="I58" s="4" t="str">
        <f t="shared" si="10"/>
        <v/>
      </c>
      <c r="J58" s="4" t="str">
        <f t="shared" si="10"/>
        <v/>
      </c>
      <c r="K58" s="4" t="str">
        <f t="shared" si="10"/>
        <v/>
      </c>
      <c r="L58" s="4" t="str">
        <f t="shared" si="10"/>
        <v/>
      </c>
      <c r="M58" s="4" t="str">
        <f t="shared" si="10"/>
        <v/>
      </c>
      <c r="N58" s="4" t="str">
        <f t="shared" si="10"/>
        <v/>
      </c>
      <c r="O58" s="4">
        <f t="shared" si="10"/>
        <v>50</v>
      </c>
      <c r="P58" s="4" t="str">
        <f t="shared" si="10"/>
        <v/>
      </c>
      <c r="Q58" s="4" t="str">
        <f t="shared" si="10"/>
        <v/>
      </c>
      <c r="R58" s="4" t="str">
        <f t="shared" si="4"/>
        <v/>
      </c>
      <c r="T58" s="15">
        <v>670</v>
      </c>
      <c r="U58" s="19" t="s">
        <v>346</v>
      </c>
      <c r="V58" s="2">
        <v>3</v>
      </c>
      <c r="W58" s="71" t="s">
        <v>124</v>
      </c>
      <c r="X58" s="79">
        <f t="shared" si="5"/>
        <v>670</v>
      </c>
    </row>
    <row r="59" spans="1:24" x14ac:dyDescent="0.2">
      <c r="A59" s="20">
        <v>51</v>
      </c>
      <c r="B59" s="15">
        <v>755</v>
      </c>
      <c r="C59" s="19" t="str">
        <f t="shared" si="0"/>
        <v>Rebecca Janse van Rensburg</v>
      </c>
      <c r="D59" s="2">
        <f t="shared" si="1"/>
        <v>3</v>
      </c>
      <c r="E59" s="19" t="str">
        <f t="shared" si="2"/>
        <v>St Barts</v>
      </c>
      <c r="F59" s="4">
        <f t="shared" si="7"/>
        <v>10</v>
      </c>
      <c r="G59" s="4">
        <v>14</v>
      </c>
      <c r="H59" s="17">
        <f t="shared" si="6"/>
        <v>10.14</v>
      </c>
      <c r="I59" s="4" t="str">
        <f t="shared" si="10"/>
        <v/>
      </c>
      <c r="J59" s="4" t="str">
        <f t="shared" si="10"/>
        <v/>
      </c>
      <c r="K59" s="4" t="str">
        <f t="shared" si="10"/>
        <v/>
      </c>
      <c r="L59" s="4" t="str">
        <f t="shared" si="10"/>
        <v/>
      </c>
      <c r="M59" s="4" t="str">
        <f t="shared" si="10"/>
        <v/>
      </c>
      <c r="N59" s="4" t="str">
        <f t="shared" si="10"/>
        <v/>
      </c>
      <c r="O59" s="4">
        <f t="shared" si="10"/>
        <v>51</v>
      </c>
      <c r="P59" s="4" t="str">
        <f t="shared" si="10"/>
        <v/>
      </c>
      <c r="Q59" s="4" t="str">
        <f t="shared" si="10"/>
        <v/>
      </c>
      <c r="R59" s="4" t="str">
        <f t="shared" si="4"/>
        <v/>
      </c>
      <c r="T59" s="15">
        <v>672</v>
      </c>
      <c r="U59" s="19" t="s">
        <v>347</v>
      </c>
      <c r="V59" s="2">
        <v>4</v>
      </c>
      <c r="W59" s="19" t="s">
        <v>348</v>
      </c>
      <c r="X59" s="79">
        <f t="shared" si="5"/>
        <v>672</v>
      </c>
    </row>
    <row r="60" spans="1:24" x14ac:dyDescent="0.2">
      <c r="A60" s="2">
        <v>52</v>
      </c>
      <c r="B60" s="15">
        <v>649</v>
      </c>
      <c r="C60" s="19" t="str">
        <f t="shared" si="0"/>
        <v>Hannah Talbot</v>
      </c>
      <c r="D60" s="2">
        <f t="shared" si="1"/>
        <v>4</v>
      </c>
      <c r="E60" s="19" t="str">
        <f t="shared" si="2"/>
        <v xml:space="preserve">Ivanhoe Robins </v>
      </c>
      <c r="F60" s="4">
        <f t="shared" si="7"/>
        <v>10</v>
      </c>
      <c r="G60" s="4">
        <v>17</v>
      </c>
      <c r="H60" s="17">
        <f t="shared" si="6"/>
        <v>10.17</v>
      </c>
      <c r="I60" s="4">
        <f t="shared" si="10"/>
        <v>52</v>
      </c>
      <c r="J60" s="4" t="str">
        <f t="shared" si="10"/>
        <v/>
      </c>
      <c r="K60" s="4" t="str">
        <f t="shared" si="10"/>
        <v/>
      </c>
      <c r="L60" s="4" t="str">
        <f t="shared" si="10"/>
        <v/>
      </c>
      <c r="M60" s="4" t="str">
        <f t="shared" si="10"/>
        <v/>
      </c>
      <c r="N60" s="4" t="str">
        <f t="shared" si="10"/>
        <v/>
      </c>
      <c r="O60" s="4" t="str">
        <f t="shared" si="10"/>
        <v/>
      </c>
      <c r="P60" s="4" t="str">
        <f t="shared" si="10"/>
        <v/>
      </c>
      <c r="Q60" s="4" t="str">
        <f t="shared" si="10"/>
        <v/>
      </c>
      <c r="R60" s="4" t="str">
        <f t="shared" si="4"/>
        <v/>
      </c>
      <c r="T60" s="15">
        <v>674</v>
      </c>
      <c r="U60" s="19" t="s">
        <v>349</v>
      </c>
      <c r="V60" s="2">
        <v>4</v>
      </c>
      <c r="W60" s="19" t="s">
        <v>217</v>
      </c>
      <c r="X60" s="79">
        <f t="shared" si="5"/>
        <v>674</v>
      </c>
    </row>
    <row r="61" spans="1:24" x14ac:dyDescent="0.2">
      <c r="A61" s="2">
        <v>53</v>
      </c>
      <c r="B61" s="15">
        <v>356</v>
      </c>
      <c r="C61" s="19" t="str">
        <f t="shared" si="0"/>
        <v>Chloe Seymour</v>
      </c>
      <c r="D61" s="2">
        <f t="shared" si="1"/>
        <v>4</v>
      </c>
      <c r="E61" s="19" t="str">
        <f t="shared" si="2"/>
        <v>Corby AC</v>
      </c>
      <c r="F61" s="4">
        <f t="shared" si="7"/>
        <v>10</v>
      </c>
      <c r="G61" s="4">
        <v>30</v>
      </c>
      <c r="H61" s="17">
        <f t="shared" si="6"/>
        <v>10.3</v>
      </c>
      <c r="I61" s="4" t="str">
        <f t="shared" si="10"/>
        <v/>
      </c>
      <c r="J61" s="4">
        <f t="shared" si="10"/>
        <v>53</v>
      </c>
      <c r="K61" s="4" t="str">
        <f t="shared" si="10"/>
        <v/>
      </c>
      <c r="L61" s="4" t="str">
        <f t="shared" si="10"/>
        <v/>
      </c>
      <c r="M61" s="4" t="str">
        <f t="shared" si="10"/>
        <v/>
      </c>
      <c r="N61" s="4" t="str">
        <f t="shared" si="10"/>
        <v/>
      </c>
      <c r="O61" s="4" t="str">
        <f t="shared" si="10"/>
        <v/>
      </c>
      <c r="P61" s="4" t="str">
        <f t="shared" si="10"/>
        <v/>
      </c>
      <c r="Q61" s="4" t="str">
        <f t="shared" si="10"/>
        <v/>
      </c>
      <c r="R61" s="4" t="str">
        <f t="shared" si="4"/>
        <v/>
      </c>
      <c r="T61" s="15">
        <v>677</v>
      </c>
      <c r="U61" s="19" t="s">
        <v>350</v>
      </c>
      <c r="V61" s="2">
        <v>4</v>
      </c>
      <c r="W61" s="19" t="s">
        <v>22</v>
      </c>
      <c r="X61" s="79">
        <f t="shared" si="5"/>
        <v>677</v>
      </c>
    </row>
    <row r="62" spans="1:24" x14ac:dyDescent="0.2">
      <c r="A62" s="20">
        <v>54</v>
      </c>
      <c r="B62" s="15">
        <v>461</v>
      </c>
      <c r="C62" s="19" t="str">
        <f t="shared" si="0"/>
        <v>Josephine Quelch</v>
      </c>
      <c r="D62" s="2">
        <f t="shared" si="1"/>
        <v>3</v>
      </c>
      <c r="E62" s="19" t="str">
        <f t="shared" si="2"/>
        <v>Hugglescote</v>
      </c>
      <c r="F62" s="4">
        <f t="shared" si="7"/>
        <v>10</v>
      </c>
      <c r="G62" s="4">
        <v>46</v>
      </c>
      <c r="H62" s="17">
        <f t="shared" si="6"/>
        <v>10.46</v>
      </c>
      <c r="I62" s="4" t="str">
        <f t="shared" si="10"/>
        <v/>
      </c>
      <c r="J62" s="4" t="str">
        <f t="shared" si="10"/>
        <v/>
      </c>
      <c r="K62" s="4" t="str">
        <f t="shared" si="10"/>
        <v/>
      </c>
      <c r="L62" s="4" t="str">
        <f t="shared" si="10"/>
        <v/>
      </c>
      <c r="M62" s="4">
        <f t="shared" si="10"/>
        <v>54</v>
      </c>
      <c r="N62" s="4" t="str">
        <f t="shared" si="10"/>
        <v/>
      </c>
      <c r="O62" s="4" t="str">
        <f t="shared" si="10"/>
        <v/>
      </c>
      <c r="P62" s="4" t="str">
        <f t="shared" si="10"/>
        <v/>
      </c>
      <c r="Q62" s="4" t="str">
        <f t="shared" si="10"/>
        <v/>
      </c>
      <c r="R62" s="4" t="str">
        <f t="shared" si="4"/>
        <v/>
      </c>
      <c r="T62" s="15">
        <v>693</v>
      </c>
      <c r="U62" s="19" t="s">
        <v>351</v>
      </c>
      <c r="V62" s="2">
        <v>3</v>
      </c>
      <c r="W62" s="71" t="s">
        <v>124</v>
      </c>
      <c r="X62" s="79">
        <f t="shared" si="5"/>
        <v>693</v>
      </c>
    </row>
    <row r="63" spans="1:24" x14ac:dyDescent="0.2">
      <c r="A63" s="2">
        <v>55</v>
      </c>
      <c r="B63" s="15">
        <v>705</v>
      </c>
      <c r="C63" s="19" t="str">
        <f t="shared" si="0"/>
        <v>Sophie wells</v>
      </c>
      <c r="D63" s="2">
        <f t="shared" si="1"/>
        <v>4</v>
      </c>
      <c r="E63" s="19" t="str">
        <f t="shared" si="2"/>
        <v>Hugglescote</v>
      </c>
      <c r="F63" s="4">
        <f t="shared" si="7"/>
        <v>10</v>
      </c>
      <c r="G63" s="4">
        <v>56</v>
      </c>
      <c r="H63" s="17">
        <f t="shared" si="6"/>
        <v>10.56</v>
      </c>
      <c r="I63" s="4" t="str">
        <f t="shared" si="10"/>
        <v/>
      </c>
      <c r="J63" s="4" t="str">
        <f t="shared" si="10"/>
        <v/>
      </c>
      <c r="K63" s="4" t="str">
        <f t="shared" si="10"/>
        <v/>
      </c>
      <c r="L63" s="4" t="str">
        <f t="shared" si="10"/>
        <v/>
      </c>
      <c r="M63" s="4">
        <f t="shared" si="10"/>
        <v>55</v>
      </c>
      <c r="N63" s="4" t="str">
        <f t="shared" si="10"/>
        <v/>
      </c>
      <c r="O63" s="4" t="str">
        <f t="shared" si="10"/>
        <v/>
      </c>
      <c r="P63" s="4" t="str">
        <f t="shared" si="10"/>
        <v/>
      </c>
      <c r="Q63" s="4" t="str">
        <f t="shared" si="10"/>
        <v/>
      </c>
      <c r="R63" s="4" t="str">
        <f t="shared" si="4"/>
        <v/>
      </c>
      <c r="T63" s="15">
        <v>697</v>
      </c>
      <c r="U63" s="19" t="s">
        <v>352</v>
      </c>
      <c r="V63" s="2">
        <v>4</v>
      </c>
      <c r="W63" s="19" t="s">
        <v>353</v>
      </c>
      <c r="X63" s="79">
        <f t="shared" si="5"/>
        <v>697</v>
      </c>
    </row>
    <row r="64" spans="1:24" x14ac:dyDescent="0.2">
      <c r="A64" s="2">
        <v>56</v>
      </c>
      <c r="B64" s="15">
        <v>416</v>
      </c>
      <c r="C64" s="19" t="str">
        <f t="shared" si="0"/>
        <v>Gracie Tomkins</v>
      </c>
      <c r="D64" s="2">
        <f t="shared" si="1"/>
        <v>4</v>
      </c>
      <c r="E64" s="19" t="str">
        <f t="shared" si="2"/>
        <v>St Margaret's Stoke Golding</v>
      </c>
      <c r="F64" s="4">
        <v>11</v>
      </c>
      <c r="G64" s="4">
        <v>1</v>
      </c>
      <c r="H64" s="17">
        <f t="shared" si="6"/>
        <v>11.01</v>
      </c>
      <c r="I64" s="4" t="str">
        <f t="shared" si="10"/>
        <v/>
      </c>
      <c r="J64" s="4" t="str">
        <f t="shared" si="10"/>
        <v/>
      </c>
      <c r="K64" s="4" t="str">
        <f t="shared" si="10"/>
        <v/>
      </c>
      <c r="L64" s="4" t="str">
        <f t="shared" si="10"/>
        <v/>
      </c>
      <c r="M64" s="4" t="str">
        <f t="shared" si="10"/>
        <v/>
      </c>
      <c r="N64" s="4" t="str">
        <f t="shared" si="10"/>
        <v/>
      </c>
      <c r="O64" s="4" t="str">
        <f t="shared" si="10"/>
        <v/>
      </c>
      <c r="P64" s="4" t="str">
        <f t="shared" si="10"/>
        <v/>
      </c>
      <c r="Q64" s="4" t="str">
        <f t="shared" si="10"/>
        <v/>
      </c>
      <c r="R64" s="4" t="str">
        <f t="shared" si="4"/>
        <v>St Margaret's Stoke Golding</v>
      </c>
      <c r="T64" s="15">
        <v>705</v>
      </c>
      <c r="U64" s="19" t="s">
        <v>354</v>
      </c>
      <c r="V64" s="2">
        <v>4</v>
      </c>
      <c r="W64" s="19" t="s">
        <v>149</v>
      </c>
      <c r="X64" s="79">
        <f t="shared" si="5"/>
        <v>705</v>
      </c>
    </row>
    <row r="65" spans="1:24" hidden="1" x14ac:dyDescent="0.2">
      <c r="A65" s="20">
        <v>57</v>
      </c>
      <c r="B65" s="15"/>
      <c r="C65" s="19" t="e">
        <f t="shared" si="0"/>
        <v>#N/A</v>
      </c>
      <c r="D65" s="2" t="e">
        <f t="shared" si="1"/>
        <v>#N/A</v>
      </c>
      <c r="E65" s="19" t="e">
        <f t="shared" si="2"/>
        <v>#N/A</v>
      </c>
      <c r="F65" s="4">
        <f t="shared" si="7"/>
        <v>11</v>
      </c>
      <c r="G65" s="4">
        <v>25</v>
      </c>
      <c r="H65" s="4">
        <f t="shared" si="6"/>
        <v>11.25</v>
      </c>
      <c r="I65" s="4"/>
      <c r="J65" s="4"/>
      <c r="K65" s="4"/>
      <c r="L65" s="4"/>
      <c r="M65" s="4"/>
      <c r="N65" s="4"/>
      <c r="O65" s="4"/>
      <c r="P65" s="4"/>
      <c r="Q65" s="4"/>
      <c r="R65" s="4" t="e">
        <f t="shared" si="4"/>
        <v>#N/A</v>
      </c>
      <c r="T65" s="15">
        <v>721</v>
      </c>
      <c r="U65" s="19" t="s">
        <v>355</v>
      </c>
      <c r="V65" s="2">
        <v>3</v>
      </c>
      <c r="W65" s="71" t="s">
        <v>124</v>
      </c>
      <c r="X65" s="79">
        <f t="shared" si="5"/>
        <v>721</v>
      </c>
    </row>
    <row r="66" spans="1:24" hidden="1" x14ac:dyDescent="0.2">
      <c r="A66" s="2">
        <v>58</v>
      </c>
      <c r="B66" s="15"/>
      <c r="C66" s="19" t="e">
        <f t="shared" si="0"/>
        <v>#N/A</v>
      </c>
      <c r="D66" s="2" t="e">
        <f t="shared" si="1"/>
        <v>#N/A</v>
      </c>
      <c r="E66" s="19" t="e">
        <f t="shared" si="2"/>
        <v>#N/A</v>
      </c>
      <c r="F66" s="4">
        <f t="shared" si="7"/>
        <v>11</v>
      </c>
      <c r="G66" s="4">
        <v>25</v>
      </c>
      <c r="H66" s="4">
        <f t="shared" si="6"/>
        <v>11.25</v>
      </c>
      <c r="I66" s="4"/>
      <c r="J66" s="4"/>
      <c r="K66" s="4"/>
      <c r="L66" s="4"/>
      <c r="M66" s="4"/>
      <c r="N66" s="4"/>
      <c r="O66" s="4"/>
      <c r="P66" s="4"/>
      <c r="Q66" s="4"/>
      <c r="R66" s="4" t="e">
        <f t="shared" si="4"/>
        <v>#N/A</v>
      </c>
      <c r="T66" s="15">
        <v>722</v>
      </c>
      <c r="U66" s="19" t="s">
        <v>356</v>
      </c>
      <c r="V66" s="2">
        <v>4</v>
      </c>
      <c r="W66" s="74" t="s">
        <v>81</v>
      </c>
      <c r="X66" s="79">
        <f t="shared" si="5"/>
        <v>722</v>
      </c>
    </row>
    <row r="67" spans="1:24" hidden="1" x14ac:dyDescent="0.2">
      <c r="A67" s="2">
        <v>59</v>
      </c>
      <c r="B67" s="15"/>
      <c r="C67" s="19" t="e">
        <f t="shared" si="0"/>
        <v>#N/A</v>
      </c>
      <c r="D67" s="2" t="e">
        <f t="shared" si="1"/>
        <v>#N/A</v>
      </c>
      <c r="E67" s="19" t="e">
        <f t="shared" si="2"/>
        <v>#N/A</v>
      </c>
      <c r="F67" s="4">
        <f t="shared" si="7"/>
        <v>11</v>
      </c>
      <c r="G67" s="4">
        <v>25</v>
      </c>
      <c r="H67" s="4">
        <f t="shared" si="6"/>
        <v>11.25</v>
      </c>
      <c r="I67" s="4"/>
      <c r="J67" s="4"/>
      <c r="K67" s="4"/>
      <c r="L67" s="4"/>
      <c r="M67" s="4"/>
      <c r="N67" s="4"/>
      <c r="O67" s="4"/>
      <c r="P67" s="4"/>
      <c r="Q67" s="4"/>
      <c r="R67" s="4" t="e">
        <f t="shared" si="4"/>
        <v>#N/A</v>
      </c>
      <c r="T67" s="15">
        <v>724</v>
      </c>
      <c r="U67" s="19" t="s">
        <v>357</v>
      </c>
      <c r="V67" s="2">
        <v>4</v>
      </c>
      <c r="W67" s="19" t="s">
        <v>24</v>
      </c>
      <c r="X67" s="79">
        <f t="shared" si="5"/>
        <v>724</v>
      </c>
    </row>
    <row r="68" spans="1:24" hidden="1" x14ac:dyDescent="0.2">
      <c r="A68" s="20">
        <v>60</v>
      </c>
      <c r="B68" s="15"/>
      <c r="C68" s="19" t="e">
        <f t="shared" si="0"/>
        <v>#N/A</v>
      </c>
      <c r="D68" s="2" t="e">
        <f t="shared" si="1"/>
        <v>#N/A</v>
      </c>
      <c r="E68" s="19" t="e">
        <f t="shared" si="2"/>
        <v>#N/A</v>
      </c>
      <c r="F68" s="4">
        <f t="shared" si="7"/>
        <v>11</v>
      </c>
      <c r="G68" s="4">
        <v>25</v>
      </c>
      <c r="H68" s="4">
        <f t="shared" si="6"/>
        <v>11.25</v>
      </c>
      <c r="I68" s="4"/>
      <c r="J68" s="4"/>
      <c r="K68" s="4"/>
      <c r="L68" s="4"/>
      <c r="M68" s="4"/>
      <c r="N68" s="4"/>
      <c r="O68" s="4"/>
      <c r="P68" s="4"/>
      <c r="Q68" s="4"/>
      <c r="R68" s="4" t="e">
        <f t="shared" si="4"/>
        <v>#N/A</v>
      </c>
      <c r="T68" s="15">
        <v>725</v>
      </c>
      <c r="U68" s="19" t="s">
        <v>286</v>
      </c>
      <c r="V68" s="2">
        <v>4</v>
      </c>
      <c r="W68" s="19" t="s">
        <v>68</v>
      </c>
      <c r="X68" s="79" t="e">
        <f t="shared" si="5"/>
        <v>#N/A</v>
      </c>
    </row>
    <row r="69" spans="1:24" hidden="1" x14ac:dyDescent="0.2">
      <c r="A69" s="2">
        <v>61</v>
      </c>
      <c r="B69" s="15"/>
      <c r="C69" s="19" t="e">
        <f t="shared" si="0"/>
        <v>#N/A</v>
      </c>
      <c r="D69" s="2" t="e">
        <f t="shared" si="1"/>
        <v>#N/A</v>
      </c>
      <c r="E69" s="19" t="e">
        <f t="shared" si="2"/>
        <v>#N/A</v>
      </c>
      <c r="F69" s="4">
        <f t="shared" si="7"/>
        <v>11</v>
      </c>
      <c r="G69" s="4">
        <v>26</v>
      </c>
      <c r="H69" s="4">
        <f t="shared" ref="H69" si="11">+F69+G69/100</f>
        <v>11.26</v>
      </c>
      <c r="I69" s="4"/>
      <c r="J69" s="4"/>
      <c r="K69" s="4"/>
      <c r="L69" s="4"/>
      <c r="M69" s="4"/>
      <c r="N69" s="4"/>
      <c r="O69" s="4"/>
      <c r="P69" s="4"/>
      <c r="Q69" s="4"/>
      <c r="R69" s="4" t="e">
        <f t="shared" ref="R69" si="12">IF(SUM(I69:Q69)&lt;&gt;0,"",E69)</f>
        <v>#N/A</v>
      </c>
      <c r="T69" s="15">
        <v>737</v>
      </c>
      <c r="U69" s="19" t="s">
        <v>358</v>
      </c>
      <c r="V69" s="2">
        <v>3</v>
      </c>
      <c r="W69" s="19" t="s">
        <v>124</v>
      </c>
      <c r="X69" s="79">
        <f t="shared" si="5"/>
        <v>737</v>
      </c>
    </row>
    <row r="70" spans="1:24" hidden="1" x14ac:dyDescent="0.2">
      <c r="A70" s="2">
        <v>62</v>
      </c>
      <c r="B70" s="15"/>
      <c r="C70" s="19" t="e">
        <f t="shared" si="0"/>
        <v>#N/A</v>
      </c>
      <c r="D70" s="2" t="e">
        <f t="shared" si="1"/>
        <v>#N/A</v>
      </c>
      <c r="E70" s="19" t="e">
        <f t="shared" si="2"/>
        <v>#N/A</v>
      </c>
      <c r="F70" s="4">
        <f t="shared" si="7"/>
        <v>11</v>
      </c>
      <c r="G70" s="4">
        <v>25</v>
      </c>
      <c r="H70" s="4">
        <f t="shared" si="6"/>
        <v>11.25</v>
      </c>
      <c r="I70" s="4"/>
      <c r="J70" s="4"/>
      <c r="K70" s="4"/>
      <c r="L70" s="4"/>
      <c r="M70" s="4"/>
      <c r="N70" s="4"/>
      <c r="O70" s="4"/>
      <c r="P70" s="4"/>
      <c r="Q70" s="4"/>
      <c r="R70" s="4" t="e">
        <f t="shared" si="4"/>
        <v>#N/A</v>
      </c>
      <c r="T70" s="16">
        <v>757</v>
      </c>
      <c r="U70" s="19" t="s">
        <v>359</v>
      </c>
      <c r="V70" s="19">
        <v>3</v>
      </c>
      <c r="W70" s="19" t="s">
        <v>26</v>
      </c>
      <c r="X70" s="79">
        <f t="shared" si="5"/>
        <v>757</v>
      </c>
    </row>
    <row r="71" spans="1:24" hidden="1" x14ac:dyDescent="0.2">
      <c r="A71" s="20">
        <v>63</v>
      </c>
      <c r="B71" s="15"/>
      <c r="C71" s="19" t="e">
        <f t="shared" si="0"/>
        <v>#N/A</v>
      </c>
      <c r="D71" s="2" t="e">
        <f t="shared" si="1"/>
        <v>#N/A</v>
      </c>
      <c r="E71" s="19" t="e">
        <f t="shared" si="2"/>
        <v>#N/A</v>
      </c>
      <c r="F71" s="4">
        <f t="shared" si="7"/>
        <v>11</v>
      </c>
      <c r="G71" s="4">
        <v>25</v>
      </c>
      <c r="H71" s="4">
        <f t="shared" si="6"/>
        <v>11.25</v>
      </c>
      <c r="I71" s="4"/>
      <c r="J71" s="4"/>
      <c r="K71" s="4"/>
      <c r="L71" s="4"/>
      <c r="M71" s="4"/>
      <c r="N71" s="4"/>
      <c r="O71" s="4"/>
      <c r="P71" s="4"/>
      <c r="Q71" s="4"/>
      <c r="R71" s="4" t="e">
        <f t="shared" si="4"/>
        <v>#N/A</v>
      </c>
      <c r="T71" s="16">
        <v>766</v>
      </c>
      <c r="U71" s="19" t="s">
        <v>360</v>
      </c>
      <c r="V71" s="19">
        <v>3</v>
      </c>
      <c r="W71" s="19" t="s">
        <v>26</v>
      </c>
      <c r="X71" s="79" t="e">
        <f t="shared" si="5"/>
        <v>#N/A</v>
      </c>
    </row>
    <row r="72" spans="1:24" hidden="1" x14ac:dyDescent="0.2">
      <c r="A72" s="2">
        <v>64</v>
      </c>
      <c r="B72" s="15"/>
      <c r="C72" s="19" t="e">
        <f t="shared" si="0"/>
        <v>#N/A</v>
      </c>
      <c r="D72" s="2" t="e">
        <f t="shared" si="1"/>
        <v>#N/A</v>
      </c>
      <c r="E72" s="19" t="e">
        <f t="shared" si="2"/>
        <v>#N/A</v>
      </c>
      <c r="F72" s="4">
        <f t="shared" si="7"/>
        <v>11</v>
      </c>
      <c r="G72" s="4">
        <v>25</v>
      </c>
      <c r="H72" s="4">
        <f t="shared" si="6"/>
        <v>11.25</v>
      </c>
      <c r="I72" s="4"/>
      <c r="J72" s="4"/>
      <c r="K72" s="4"/>
      <c r="L72" s="4"/>
      <c r="M72" s="4"/>
      <c r="N72" s="4"/>
      <c r="O72" s="4"/>
      <c r="P72" s="4"/>
      <c r="Q72" s="4"/>
      <c r="R72" s="4" t="e">
        <f t="shared" si="4"/>
        <v>#N/A</v>
      </c>
      <c r="X72" s="79" t="e">
        <f t="shared" si="5"/>
        <v>#N/A</v>
      </c>
    </row>
    <row r="73" spans="1:24" hidden="1" x14ac:dyDescent="0.2">
      <c r="A73" s="2">
        <v>65</v>
      </c>
      <c r="B73" s="15"/>
      <c r="C73" s="19" t="e">
        <f t="shared" ref="C73:C78" si="13">VLOOKUP($B73,$T:$W,2,0)</f>
        <v>#N/A</v>
      </c>
      <c r="D73" s="2" t="e">
        <f t="shared" ref="D73:D78" si="14">VLOOKUP($B73,$T:$W,3,0)</f>
        <v>#N/A</v>
      </c>
      <c r="E73" s="19" t="e">
        <f t="shared" ref="E73:E78" si="15">VLOOKUP($B73,$T:$W,4,0)</f>
        <v>#N/A</v>
      </c>
      <c r="F73" s="4">
        <f t="shared" si="7"/>
        <v>11</v>
      </c>
      <c r="G73" s="4">
        <v>25</v>
      </c>
      <c r="H73" s="4">
        <f t="shared" si="6"/>
        <v>11.25</v>
      </c>
      <c r="I73" s="4"/>
      <c r="J73" s="4"/>
      <c r="K73" s="4"/>
      <c r="L73" s="4"/>
      <c r="M73" s="4"/>
      <c r="N73" s="4"/>
      <c r="O73" s="4"/>
      <c r="P73" s="4"/>
      <c r="Q73" s="4"/>
      <c r="R73" s="4" t="e">
        <f t="shared" ref="R73:R78" si="16">IF(SUM(I73:Q73)&lt;&gt;0,"",E73)</f>
        <v>#N/A</v>
      </c>
      <c r="X73" s="79" t="e">
        <f t="shared" ref="X73:X79" si="17">VLOOKUP(T73,B:B,1,0)</f>
        <v>#N/A</v>
      </c>
    </row>
    <row r="74" spans="1:24" hidden="1" x14ac:dyDescent="0.2">
      <c r="A74" s="20">
        <v>66</v>
      </c>
      <c r="B74" s="15"/>
      <c r="C74" s="19" t="e">
        <f t="shared" si="13"/>
        <v>#N/A</v>
      </c>
      <c r="D74" s="2" t="e">
        <f t="shared" si="14"/>
        <v>#N/A</v>
      </c>
      <c r="E74" s="19" t="e">
        <f t="shared" si="15"/>
        <v>#N/A</v>
      </c>
      <c r="F74" s="4">
        <f t="shared" si="7"/>
        <v>11</v>
      </c>
      <c r="G74" s="4">
        <v>25</v>
      </c>
      <c r="H74" s="4">
        <f>+F74+G74/100</f>
        <v>11.25</v>
      </c>
      <c r="I74" s="4"/>
      <c r="J74" s="4"/>
      <c r="K74" s="4"/>
      <c r="L74" s="4"/>
      <c r="M74" s="4"/>
      <c r="N74" s="4"/>
      <c r="O74" s="4"/>
      <c r="P74" s="4"/>
      <c r="Q74" s="4"/>
      <c r="R74" s="4" t="e">
        <f t="shared" si="16"/>
        <v>#N/A</v>
      </c>
      <c r="X74" s="79" t="e">
        <f t="shared" si="17"/>
        <v>#N/A</v>
      </c>
    </row>
    <row r="75" spans="1:24" hidden="1" x14ac:dyDescent="0.2">
      <c r="A75" s="2">
        <v>67</v>
      </c>
      <c r="B75" s="15"/>
      <c r="C75" s="19" t="e">
        <f t="shared" si="13"/>
        <v>#N/A</v>
      </c>
      <c r="D75" s="2" t="e">
        <f t="shared" si="14"/>
        <v>#N/A</v>
      </c>
      <c r="E75" s="19" t="e">
        <f t="shared" si="15"/>
        <v>#N/A</v>
      </c>
      <c r="F75" s="4">
        <f>+F74</f>
        <v>11</v>
      </c>
      <c r="G75" s="4">
        <v>25</v>
      </c>
      <c r="H75" s="4">
        <f>+F75+G75/100</f>
        <v>11.25</v>
      </c>
      <c r="I75" s="4"/>
      <c r="J75" s="4"/>
      <c r="K75" s="4"/>
      <c r="L75" s="4"/>
      <c r="M75" s="4"/>
      <c r="N75" s="4"/>
      <c r="O75" s="4"/>
      <c r="P75" s="4"/>
      <c r="Q75" s="4"/>
      <c r="R75" s="4" t="e">
        <f t="shared" si="16"/>
        <v>#N/A</v>
      </c>
      <c r="X75" s="79" t="e">
        <f t="shared" si="17"/>
        <v>#N/A</v>
      </c>
    </row>
    <row r="76" spans="1:24" hidden="1" x14ac:dyDescent="0.2">
      <c r="A76" s="2">
        <v>68</v>
      </c>
      <c r="B76" s="15"/>
      <c r="C76" s="19" t="e">
        <f t="shared" si="13"/>
        <v>#N/A</v>
      </c>
      <c r="D76" s="2" t="e">
        <f t="shared" si="14"/>
        <v>#N/A</v>
      </c>
      <c r="E76" s="19" t="e">
        <f t="shared" si="15"/>
        <v>#N/A</v>
      </c>
      <c r="F76" s="4">
        <f>+F75</f>
        <v>11</v>
      </c>
      <c r="G76" s="4">
        <v>25</v>
      </c>
      <c r="H76" s="4">
        <f>+F76+G76/100</f>
        <v>11.25</v>
      </c>
      <c r="I76" s="4"/>
      <c r="J76" s="4"/>
      <c r="K76" s="4"/>
      <c r="L76" s="4"/>
      <c r="M76" s="4"/>
      <c r="N76" s="4"/>
      <c r="O76" s="4"/>
      <c r="P76" s="4"/>
      <c r="Q76" s="4"/>
      <c r="R76" s="4" t="e">
        <f t="shared" si="16"/>
        <v>#N/A</v>
      </c>
      <c r="X76" s="79" t="e">
        <f t="shared" si="17"/>
        <v>#N/A</v>
      </c>
    </row>
    <row r="77" spans="1:24" hidden="1" x14ac:dyDescent="0.2">
      <c r="A77" s="20">
        <v>69</v>
      </c>
      <c r="B77" s="15"/>
      <c r="C77" s="19" t="e">
        <f t="shared" si="13"/>
        <v>#N/A</v>
      </c>
      <c r="D77" s="2" t="e">
        <f t="shared" si="14"/>
        <v>#N/A</v>
      </c>
      <c r="E77" s="19" t="e">
        <f t="shared" si="15"/>
        <v>#N/A</v>
      </c>
      <c r="F77" s="4">
        <f>+F76</f>
        <v>11</v>
      </c>
      <c r="G77" s="4">
        <v>25</v>
      </c>
      <c r="H77" s="4">
        <f>+F77+G77/100</f>
        <v>11.25</v>
      </c>
      <c r="I77" s="4"/>
      <c r="J77" s="4"/>
      <c r="K77" s="4"/>
      <c r="L77" s="4"/>
      <c r="M77" s="4"/>
      <c r="N77" s="4"/>
      <c r="O77" s="4"/>
      <c r="P77" s="4"/>
      <c r="Q77" s="4"/>
      <c r="R77" s="4" t="e">
        <f t="shared" si="16"/>
        <v>#N/A</v>
      </c>
      <c r="X77" s="79" t="e">
        <f t="shared" si="17"/>
        <v>#N/A</v>
      </c>
    </row>
    <row r="78" spans="1:24" hidden="1" x14ac:dyDescent="0.2">
      <c r="A78" s="2">
        <v>70</v>
      </c>
      <c r="B78" s="15"/>
      <c r="C78" s="19" t="e">
        <f t="shared" si="13"/>
        <v>#N/A</v>
      </c>
      <c r="D78" s="2" t="e">
        <f t="shared" si="14"/>
        <v>#N/A</v>
      </c>
      <c r="E78" s="19" t="e">
        <f t="shared" si="15"/>
        <v>#N/A</v>
      </c>
      <c r="F78" s="4">
        <f>+F77</f>
        <v>11</v>
      </c>
      <c r="G78" s="4">
        <v>25</v>
      </c>
      <c r="H78" s="4">
        <f>+F78+G78/100</f>
        <v>11.25</v>
      </c>
      <c r="I78" s="4"/>
      <c r="J78" s="4"/>
      <c r="K78" s="4"/>
      <c r="L78" s="4"/>
      <c r="M78" s="4"/>
      <c r="N78" s="4"/>
      <c r="O78" s="4"/>
      <c r="P78" s="4"/>
      <c r="Q78" s="4"/>
      <c r="R78" s="4" t="e">
        <f t="shared" si="16"/>
        <v>#N/A</v>
      </c>
      <c r="X78" s="79" t="e">
        <f t="shared" si="17"/>
        <v>#N/A</v>
      </c>
    </row>
    <row r="79" spans="1:24" x14ac:dyDescent="0.2">
      <c r="A79" s="2"/>
      <c r="B79" s="4"/>
      <c r="C79" s="19"/>
      <c r="D79" s="2"/>
      <c r="E79" s="1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T79" s="16"/>
      <c r="U79" s="19"/>
      <c r="V79" s="19"/>
      <c r="W79" s="19"/>
      <c r="X79" s="79" t="e">
        <f t="shared" si="17"/>
        <v>#N/A</v>
      </c>
    </row>
    <row r="80" spans="1:24" outlineLevel="1" x14ac:dyDescent="0.2">
      <c r="A80" s="7" t="s">
        <v>128</v>
      </c>
      <c r="C80" s="12"/>
      <c r="D80" s="12"/>
      <c r="H80" s="82" t="s">
        <v>129</v>
      </c>
      <c r="I80" s="83">
        <f t="shared" ref="I80:Q80" si="18">IF(I84=MIN($I$84:$Q$84),1,(IF(SMALL($I$84:$Q$84,2)&lt;MIN($I$91:$Q$91),IF(I84=SMALL($I$84:$Q$84,2),2,""),"")))</f>
        <v>1</v>
      </c>
      <c r="J80" s="83">
        <f t="shared" si="18"/>
        <v>2</v>
      </c>
      <c r="K80" s="83" t="str">
        <f t="shared" si="18"/>
        <v/>
      </c>
      <c r="L80" s="83" t="str">
        <f t="shared" si="18"/>
        <v/>
      </c>
      <c r="M80" s="83" t="str">
        <f t="shared" si="18"/>
        <v/>
      </c>
      <c r="N80" s="83" t="str">
        <f t="shared" si="18"/>
        <v/>
      </c>
      <c r="O80" s="83" t="str">
        <f t="shared" si="18"/>
        <v/>
      </c>
      <c r="P80" s="83" t="str">
        <f t="shared" si="18"/>
        <v/>
      </c>
      <c r="Q80" s="83" t="str">
        <f t="shared" si="18"/>
        <v/>
      </c>
    </row>
    <row r="81" spans="1:17" ht="15.75" outlineLevel="1" x14ac:dyDescent="0.25">
      <c r="C81" s="8" t="s">
        <v>130</v>
      </c>
      <c r="D81" s="8"/>
      <c r="F81" s="1"/>
      <c r="H81" s="82" t="s">
        <v>131</v>
      </c>
      <c r="I81">
        <f t="shared" ref="I81:Q81" si="19">MIN(I$9:I$78)</f>
        <v>2</v>
      </c>
      <c r="J81">
        <f t="shared" si="19"/>
        <v>10</v>
      </c>
      <c r="K81">
        <f t="shared" si="19"/>
        <v>32</v>
      </c>
      <c r="L81">
        <f t="shared" si="19"/>
        <v>13</v>
      </c>
      <c r="M81">
        <f t="shared" si="19"/>
        <v>43</v>
      </c>
      <c r="N81">
        <f t="shared" si="19"/>
        <v>21</v>
      </c>
      <c r="O81">
        <f t="shared" si="19"/>
        <v>4</v>
      </c>
      <c r="P81">
        <f t="shared" si="19"/>
        <v>37</v>
      </c>
      <c r="Q81">
        <f t="shared" si="19"/>
        <v>0</v>
      </c>
    </row>
    <row r="82" spans="1:17" ht="15.75" outlineLevel="1" x14ac:dyDescent="0.25">
      <c r="A82" s="8"/>
      <c r="B82" s="8"/>
      <c r="C82" s="1"/>
      <c r="D82" s="1"/>
      <c r="I82">
        <f t="shared" ref="I82:Q82" si="20">SMALL(I$9:I$78,2)</f>
        <v>3</v>
      </c>
      <c r="J82">
        <f t="shared" si="20"/>
        <v>12</v>
      </c>
      <c r="K82">
        <f t="shared" si="20"/>
        <v>34</v>
      </c>
      <c r="L82">
        <f t="shared" si="20"/>
        <v>17</v>
      </c>
      <c r="M82">
        <f t="shared" si="20"/>
        <v>49</v>
      </c>
      <c r="N82">
        <f t="shared" si="20"/>
        <v>24</v>
      </c>
      <c r="O82">
        <f t="shared" si="20"/>
        <v>36</v>
      </c>
      <c r="P82">
        <f t="shared" si="20"/>
        <v>41</v>
      </c>
      <c r="Q82" t="e">
        <f t="shared" si="20"/>
        <v>#NUM!</v>
      </c>
    </row>
    <row r="83" spans="1:17" outlineLevel="1" x14ac:dyDescent="0.2">
      <c r="A83" s="1"/>
      <c r="B83" s="1"/>
      <c r="C83" s="7"/>
      <c r="D83" s="7"/>
      <c r="I83">
        <f t="shared" ref="I83:Q83" si="21">SMALL(I$9:I$78,3)</f>
        <v>11</v>
      </c>
      <c r="J83">
        <f t="shared" si="21"/>
        <v>20</v>
      </c>
      <c r="K83">
        <f t="shared" si="21"/>
        <v>35</v>
      </c>
      <c r="L83">
        <f t="shared" si="21"/>
        <v>26</v>
      </c>
      <c r="M83">
        <f t="shared" si="21"/>
        <v>54</v>
      </c>
      <c r="N83">
        <f t="shared" si="21"/>
        <v>27</v>
      </c>
      <c r="O83">
        <f t="shared" si="21"/>
        <v>46</v>
      </c>
      <c r="P83">
        <f t="shared" si="21"/>
        <v>45</v>
      </c>
      <c r="Q83" t="e">
        <f t="shared" si="21"/>
        <v>#NUM!</v>
      </c>
    </row>
    <row r="84" spans="1:17" outlineLevel="1" x14ac:dyDescent="0.2">
      <c r="H84" s="1" t="s">
        <v>132</v>
      </c>
      <c r="I84" s="11">
        <f>IFERROR(SUM(I81:I83),"")</f>
        <v>16</v>
      </c>
      <c r="J84" s="11">
        <f t="shared" ref="J84:Q84" si="22">IFERROR(SUM(J81:J83),"")</f>
        <v>42</v>
      </c>
      <c r="K84" s="11">
        <f t="shared" si="22"/>
        <v>101</v>
      </c>
      <c r="L84" s="11">
        <f t="shared" si="22"/>
        <v>56</v>
      </c>
      <c r="M84" s="11">
        <f t="shared" si="22"/>
        <v>146</v>
      </c>
      <c r="N84" s="11">
        <f>IFERROR(SUM(N81:N83),"")</f>
        <v>72</v>
      </c>
      <c r="O84" s="11">
        <f>IFERROR(SUM(O81:O83),"")</f>
        <v>86</v>
      </c>
      <c r="P84" s="11">
        <f t="shared" si="22"/>
        <v>123</v>
      </c>
      <c r="Q84" s="11" t="str">
        <f t="shared" si="22"/>
        <v/>
      </c>
    </row>
    <row r="85" spans="1:17" ht="38.25" hidden="1" outlineLevel="1" x14ac:dyDescent="0.2">
      <c r="H85" s="1"/>
      <c r="I85" s="25" t="str">
        <f t="shared" ref="I85:Q85" si="23">+I8</f>
        <v xml:space="preserve">Ivanhoe Robins </v>
      </c>
      <c r="J85" s="38" t="str">
        <f t="shared" si="23"/>
        <v>Corby AC</v>
      </c>
      <c r="K85" s="33" t="str">
        <f t="shared" si="23"/>
        <v>Willesley</v>
      </c>
      <c r="L85" s="67" t="str">
        <f t="shared" si="23"/>
        <v>Orchard Primary</v>
      </c>
      <c r="M85" s="46" t="str">
        <f t="shared" si="23"/>
        <v>Hugglescote</v>
      </c>
      <c r="N85" s="42" t="str">
        <f t="shared" si="23"/>
        <v>St Peter's Market Bosworth</v>
      </c>
      <c r="O85" s="42" t="str">
        <f t="shared" si="23"/>
        <v>St Barts</v>
      </c>
      <c r="P85" s="42" t="str">
        <f t="shared" si="23"/>
        <v>Donisthorpe Primary</v>
      </c>
      <c r="Q85" s="42">
        <f t="shared" si="23"/>
        <v>0</v>
      </c>
    </row>
    <row r="86" spans="1:17" hidden="1" outlineLevel="1" x14ac:dyDescent="0.2"/>
    <row r="87" spans="1:17" hidden="1" outlineLevel="1" x14ac:dyDescent="0.2">
      <c r="H87" s="82" t="s">
        <v>129</v>
      </c>
      <c r="I87" s="84" t="str">
        <f t="shared" ref="I87:Q87" si="24">IF(SMALL($I$84:$Q$84,2)&gt;MIN($I$91:$Q$91),IF(I91=MIN($I$91:$Q$91),2,""),"")</f>
        <v/>
      </c>
      <c r="J87" s="84" t="str">
        <f t="shared" si="24"/>
        <v/>
      </c>
      <c r="K87" s="84" t="str">
        <f t="shared" si="24"/>
        <v/>
      </c>
      <c r="L87" s="84" t="str">
        <f t="shared" si="24"/>
        <v/>
      </c>
      <c r="M87" s="84" t="str">
        <f t="shared" si="24"/>
        <v/>
      </c>
      <c r="N87" s="84" t="str">
        <f t="shared" si="24"/>
        <v/>
      </c>
      <c r="O87" s="84" t="str">
        <f t="shared" si="24"/>
        <v/>
      </c>
      <c r="P87" s="84" t="str">
        <f t="shared" si="24"/>
        <v/>
      </c>
      <c r="Q87" s="84" t="str">
        <f t="shared" si="24"/>
        <v/>
      </c>
    </row>
    <row r="88" spans="1:17" ht="15.75" hidden="1" outlineLevel="1" x14ac:dyDescent="0.25">
      <c r="C88" s="8" t="s">
        <v>133</v>
      </c>
      <c r="D88" s="8"/>
      <c r="F88" s="1"/>
      <c r="H88" s="82" t="s">
        <v>134</v>
      </c>
      <c r="I88">
        <f t="shared" ref="I88:Q88" si="25">SMALL(I$9:I$78,4)</f>
        <v>23</v>
      </c>
      <c r="J88">
        <f t="shared" si="25"/>
        <v>53</v>
      </c>
      <c r="K88">
        <f t="shared" si="25"/>
        <v>39</v>
      </c>
      <c r="L88">
        <f t="shared" si="25"/>
        <v>44</v>
      </c>
      <c r="M88">
        <f t="shared" si="25"/>
        <v>55</v>
      </c>
      <c r="N88">
        <f t="shared" si="25"/>
        <v>29</v>
      </c>
      <c r="O88">
        <f t="shared" si="25"/>
        <v>48</v>
      </c>
      <c r="P88" t="e">
        <f t="shared" si="25"/>
        <v>#NUM!</v>
      </c>
      <c r="Q88" t="e">
        <f t="shared" si="25"/>
        <v>#NUM!</v>
      </c>
    </row>
    <row r="89" spans="1:17" ht="15.75" hidden="1" outlineLevel="1" x14ac:dyDescent="0.25">
      <c r="A89" s="8"/>
      <c r="B89" s="6"/>
      <c r="C89" s="1"/>
      <c r="D89" s="1"/>
      <c r="H89" s="1"/>
      <c r="I89">
        <f t="shared" ref="I89:Q89" si="26">SMALL(I$9:I$78,5)</f>
        <v>28</v>
      </c>
      <c r="J89" t="e">
        <f t="shared" si="26"/>
        <v>#NUM!</v>
      </c>
      <c r="K89" t="e">
        <f t="shared" si="26"/>
        <v>#NUM!</v>
      </c>
      <c r="L89" t="e">
        <f t="shared" si="26"/>
        <v>#NUM!</v>
      </c>
      <c r="M89" t="e">
        <f t="shared" si="26"/>
        <v>#NUM!</v>
      </c>
      <c r="N89">
        <f t="shared" si="26"/>
        <v>42</v>
      </c>
      <c r="O89">
        <f t="shared" si="26"/>
        <v>50</v>
      </c>
      <c r="P89" t="e">
        <f t="shared" si="26"/>
        <v>#NUM!</v>
      </c>
      <c r="Q89" t="e">
        <f t="shared" si="26"/>
        <v>#NUM!</v>
      </c>
    </row>
    <row r="90" spans="1:17" hidden="1" outlineLevel="1" x14ac:dyDescent="0.2">
      <c r="H90" s="1"/>
      <c r="I90">
        <f t="shared" ref="I90:Q90" si="27">SMALL(I$9:I$78,6)</f>
        <v>33</v>
      </c>
      <c r="J90" t="e">
        <f t="shared" si="27"/>
        <v>#NUM!</v>
      </c>
      <c r="K90" t="e">
        <f t="shared" si="27"/>
        <v>#NUM!</v>
      </c>
      <c r="L90" t="e">
        <f t="shared" si="27"/>
        <v>#NUM!</v>
      </c>
      <c r="M90" t="e">
        <f t="shared" si="27"/>
        <v>#NUM!</v>
      </c>
      <c r="N90">
        <f t="shared" si="27"/>
        <v>47</v>
      </c>
      <c r="O90">
        <f t="shared" si="27"/>
        <v>51</v>
      </c>
      <c r="P90" t="e">
        <f t="shared" si="27"/>
        <v>#NUM!</v>
      </c>
      <c r="Q90" t="e">
        <f t="shared" si="27"/>
        <v>#NUM!</v>
      </c>
    </row>
    <row r="91" spans="1:17" hidden="1" outlineLevel="1" x14ac:dyDescent="0.2">
      <c r="C91" s="7"/>
      <c r="D91" s="7"/>
      <c r="H91" s="1" t="s">
        <v>135</v>
      </c>
      <c r="I91" s="11">
        <f>IFERROR(SUM(I88:I90),1000)</f>
        <v>84</v>
      </c>
      <c r="J91" s="11">
        <f>IFERROR(SUM(J88:J90),1000)</f>
        <v>1000</v>
      </c>
      <c r="K91" s="11">
        <f t="shared" ref="K91:Q91" si="28">IFERROR(SUM(K88:K90),1000)</f>
        <v>1000</v>
      </c>
      <c r="L91" s="11">
        <f t="shared" si="28"/>
        <v>1000</v>
      </c>
      <c r="M91" s="11">
        <f t="shared" si="28"/>
        <v>1000</v>
      </c>
      <c r="N91" s="11">
        <f>IFERROR(SUM(N88:N90),1000)</f>
        <v>118</v>
      </c>
      <c r="O91" s="11">
        <f>IFERROR(SUM(O88:O90),1000)</f>
        <v>149</v>
      </c>
      <c r="P91" s="11">
        <f t="shared" si="28"/>
        <v>1000</v>
      </c>
      <c r="Q91" s="11">
        <f t="shared" si="28"/>
        <v>1000</v>
      </c>
    </row>
    <row r="92" spans="1:17" hidden="1" outlineLevel="1" x14ac:dyDescent="0.2"/>
    <row r="93" spans="1:17" hidden="1" outlineLevel="1" x14ac:dyDescent="0.2"/>
    <row r="94" spans="1:17" hidden="1" outlineLevel="1" x14ac:dyDescent="0.2"/>
    <row r="95" spans="1:17" collapsed="1" x14ac:dyDescent="0.2"/>
    <row r="96" spans="1:17" x14ac:dyDescent="0.2">
      <c r="A96" s="89"/>
      <c r="B96" s="90"/>
      <c r="C96" s="90"/>
      <c r="D96" s="90"/>
      <c r="E96" s="90"/>
      <c r="F96" s="90"/>
      <c r="G96" s="90"/>
      <c r="H96" s="91"/>
    </row>
    <row r="97" spans="1:8" ht="18" x14ac:dyDescent="0.25">
      <c r="A97" s="92"/>
      <c r="B97" s="93" t="s">
        <v>0</v>
      </c>
      <c r="C97" s="88"/>
      <c r="D97" s="88"/>
      <c r="E97" s="93"/>
      <c r="F97" s="88"/>
      <c r="G97" s="88"/>
      <c r="H97" s="94"/>
    </row>
    <row r="98" spans="1:8" ht="18" x14ac:dyDescent="0.25">
      <c r="A98" s="92"/>
      <c r="B98" s="93"/>
      <c r="C98" s="88"/>
      <c r="D98" s="88"/>
      <c r="E98" s="93"/>
      <c r="F98" s="88"/>
      <c r="G98" s="88"/>
      <c r="H98" s="94"/>
    </row>
    <row r="99" spans="1:8" ht="18" x14ac:dyDescent="0.25">
      <c r="A99" s="92"/>
      <c r="B99" s="93" t="s">
        <v>136</v>
      </c>
      <c r="C99" s="88"/>
      <c r="D99" s="88"/>
      <c r="E99" s="93"/>
      <c r="F99" s="88"/>
      <c r="G99" s="88"/>
      <c r="H99" s="94"/>
    </row>
    <row r="100" spans="1:8" x14ac:dyDescent="0.2">
      <c r="A100" s="92"/>
      <c r="B100" s="88"/>
      <c r="C100" s="88"/>
      <c r="D100" s="88"/>
      <c r="E100" s="88"/>
      <c r="F100" s="88"/>
      <c r="G100" s="88"/>
      <c r="H100" s="94"/>
    </row>
    <row r="101" spans="1:8" ht="20.100000000000001" customHeight="1" x14ac:dyDescent="0.25">
      <c r="A101" s="92"/>
      <c r="B101" s="93" t="str">
        <f>+A6</f>
        <v>Race 5 - Year 3 and 4 Girls</v>
      </c>
      <c r="C101" s="88"/>
      <c r="D101" s="88"/>
      <c r="E101" s="88"/>
      <c r="F101" s="88"/>
      <c r="G101" s="88"/>
      <c r="H101" s="94"/>
    </row>
    <row r="102" spans="1:8" x14ac:dyDescent="0.2">
      <c r="A102" s="92"/>
      <c r="B102" s="88"/>
      <c r="C102" s="88"/>
      <c r="D102" s="88"/>
      <c r="E102" s="88"/>
      <c r="F102" s="88"/>
      <c r="G102" s="88"/>
      <c r="H102" s="94"/>
    </row>
    <row r="103" spans="1:8" ht="15.75" x14ac:dyDescent="0.25">
      <c r="A103" s="92"/>
      <c r="B103" s="105" t="s">
        <v>137</v>
      </c>
      <c r="C103" s="96"/>
      <c r="D103" s="88"/>
      <c r="E103" s="88"/>
      <c r="F103" s="88"/>
      <c r="G103" s="88"/>
      <c r="H103" s="94"/>
    </row>
    <row r="104" spans="1:8" ht="20.100000000000001" customHeight="1" x14ac:dyDescent="0.2">
      <c r="A104" s="92"/>
      <c r="B104" s="98" t="s">
        <v>138</v>
      </c>
      <c r="C104" s="106" t="s">
        <v>14</v>
      </c>
      <c r="D104" s="106"/>
      <c r="E104" s="98" t="s">
        <v>15</v>
      </c>
      <c r="F104" s="98"/>
      <c r="G104" s="88"/>
      <c r="H104" s="107" t="s">
        <v>139</v>
      </c>
    </row>
    <row r="105" spans="1:8" x14ac:dyDescent="0.2">
      <c r="A105" s="92"/>
      <c r="B105" s="88">
        <v>1</v>
      </c>
      <c r="C105" s="97">
        <f>+B9</f>
        <v>564</v>
      </c>
      <c r="D105" s="88"/>
      <c r="E105" s="108" t="str">
        <f>+C9</f>
        <v>Rebecca Van Aardt</v>
      </c>
      <c r="F105" s="88"/>
      <c r="G105" s="88"/>
      <c r="H105" s="94" t="str">
        <f>+E9</f>
        <v>Wreake &amp; Soar Valley</v>
      </c>
    </row>
    <row r="106" spans="1:8" x14ac:dyDescent="0.2">
      <c r="A106" s="92"/>
      <c r="B106" s="88">
        <v>2</v>
      </c>
      <c r="C106" s="97">
        <f>+B10</f>
        <v>651</v>
      </c>
      <c r="D106" s="88"/>
      <c r="E106" s="108" t="str">
        <f>+C10</f>
        <v>Savana Smith</v>
      </c>
      <c r="F106" s="88"/>
      <c r="G106" s="88"/>
      <c r="H106" s="94" t="str">
        <f>+E10</f>
        <v xml:space="preserve">Ivanhoe Robins </v>
      </c>
    </row>
    <row r="107" spans="1:8" x14ac:dyDescent="0.2">
      <c r="A107" s="92"/>
      <c r="B107" s="88">
        <v>3</v>
      </c>
      <c r="C107" s="97">
        <f>+B11</f>
        <v>408</v>
      </c>
      <c r="D107" s="88"/>
      <c r="E107" s="108" t="str">
        <f>+C11</f>
        <v>Lucy May</v>
      </c>
      <c r="F107" s="88"/>
      <c r="G107" s="88"/>
      <c r="H107" s="94" t="str">
        <f>+E11</f>
        <v xml:space="preserve">Ivanhoe Robins </v>
      </c>
    </row>
    <row r="108" spans="1:8" x14ac:dyDescent="0.2">
      <c r="A108" s="92"/>
      <c r="B108" s="88"/>
      <c r="C108" s="88"/>
      <c r="D108" s="88"/>
      <c r="E108" s="88"/>
      <c r="F108" s="88"/>
      <c r="G108" s="88"/>
      <c r="H108" s="94"/>
    </row>
    <row r="109" spans="1:8" x14ac:dyDescent="0.2">
      <c r="A109" s="92"/>
      <c r="B109" s="88"/>
      <c r="C109" s="88"/>
      <c r="D109" s="88"/>
      <c r="E109" s="88"/>
      <c r="F109" s="88"/>
      <c r="G109" s="88"/>
      <c r="H109" s="94"/>
    </row>
    <row r="110" spans="1:8" ht="15.75" x14ac:dyDescent="0.25">
      <c r="A110" s="92"/>
      <c r="B110" s="105" t="s">
        <v>140</v>
      </c>
      <c r="C110" s="96"/>
      <c r="D110" s="88"/>
      <c r="E110" s="9"/>
      <c r="F110" s="88"/>
      <c r="G110" s="88"/>
      <c r="H110" s="94"/>
    </row>
    <row r="111" spans="1:8" ht="15.75" x14ac:dyDescent="0.25">
      <c r="A111" s="92"/>
      <c r="B111" s="88"/>
      <c r="C111" s="95" t="s">
        <v>141</v>
      </c>
      <c r="D111" s="95"/>
      <c r="E111" s="86" t="str">
        <f>HLOOKUP(1,$I$80:$Q$85,6,0)</f>
        <v xml:space="preserve">Ivanhoe Robins </v>
      </c>
      <c r="F111" s="88"/>
      <c r="G111" s="88"/>
      <c r="H111" s="94"/>
    </row>
    <row r="112" spans="1:8" x14ac:dyDescent="0.2">
      <c r="A112" s="92"/>
      <c r="B112" s="98" t="s">
        <v>138</v>
      </c>
      <c r="C112" s="106" t="s">
        <v>14</v>
      </c>
      <c r="D112" s="88"/>
      <c r="E112" s="98" t="s">
        <v>15</v>
      </c>
      <c r="F112" s="88"/>
      <c r="G112" s="88"/>
      <c r="H112" s="94"/>
    </row>
    <row r="113" spans="1:8" x14ac:dyDescent="0.2">
      <c r="A113" s="92"/>
      <c r="B113" s="88">
        <f>HLOOKUP(1,$I$80:$Q$85,2,0)</f>
        <v>2</v>
      </c>
      <c r="C113" s="97">
        <f>VLOOKUP($B113,$A$8:$C$78,2,0)</f>
        <v>651</v>
      </c>
      <c r="D113" s="88"/>
      <c r="E113" s="108" t="str">
        <f>VLOOKUP($B113,$A$8:$C$78,3,0)</f>
        <v>Savana Smith</v>
      </c>
      <c r="F113" s="88"/>
      <c r="G113" s="88"/>
      <c r="H113" s="94"/>
    </row>
    <row r="114" spans="1:8" x14ac:dyDescent="0.2">
      <c r="A114" s="92"/>
      <c r="B114" s="88">
        <f>HLOOKUP(1,$I$80:$Q$85,3,0)</f>
        <v>3</v>
      </c>
      <c r="C114" s="97">
        <f>VLOOKUP($B114,$A$8:$C$78,2,0)</f>
        <v>408</v>
      </c>
      <c r="D114" s="88"/>
      <c r="E114" s="108" t="str">
        <f>VLOOKUP($B114,$A$8:$C$75,3,0)</f>
        <v>Lucy May</v>
      </c>
      <c r="F114" s="88"/>
      <c r="G114" s="88"/>
      <c r="H114" s="94"/>
    </row>
    <row r="115" spans="1:8" x14ac:dyDescent="0.2">
      <c r="A115" s="92"/>
      <c r="B115" s="88">
        <f>HLOOKUP(1,$I$80:$Q$85,4,0)</f>
        <v>11</v>
      </c>
      <c r="C115" s="97">
        <f>VLOOKUP($B115,$A$8:$C$78,2,0)</f>
        <v>498</v>
      </c>
      <c r="D115" s="88"/>
      <c r="E115" s="108" t="str">
        <f>VLOOKUP($B115,$A$8:$C$75,3,0)</f>
        <v>Sophie Robertson-Dover</v>
      </c>
      <c r="F115" s="88"/>
      <c r="G115" s="88"/>
      <c r="H115" s="94"/>
    </row>
    <row r="116" spans="1:8" ht="13.5" thickBot="1" x14ac:dyDescent="0.25">
      <c r="A116" s="99" t="s">
        <v>142</v>
      </c>
      <c r="B116" s="87">
        <f>SUM(B113:B115)</f>
        <v>16</v>
      </c>
      <c r="C116" s="88"/>
      <c r="D116" s="88"/>
      <c r="E116" s="88"/>
      <c r="F116" s="88"/>
      <c r="G116" s="88"/>
      <c r="H116" s="94"/>
    </row>
    <row r="117" spans="1:8" ht="13.5" thickTop="1" x14ac:dyDescent="0.2">
      <c r="A117" s="92"/>
      <c r="B117" s="88"/>
      <c r="C117" s="88"/>
      <c r="D117" s="88"/>
      <c r="E117" s="88"/>
      <c r="F117" s="88"/>
      <c r="G117" s="88"/>
      <c r="H117" s="94"/>
    </row>
    <row r="118" spans="1:8" x14ac:dyDescent="0.2">
      <c r="A118" s="92"/>
      <c r="B118" s="88"/>
      <c r="C118" s="88"/>
      <c r="D118" s="88"/>
      <c r="E118" s="88"/>
      <c r="F118" s="88"/>
      <c r="G118" s="88"/>
      <c r="H118" s="94"/>
    </row>
    <row r="119" spans="1:8" ht="15.75" x14ac:dyDescent="0.25">
      <c r="A119" s="92"/>
      <c r="B119" s="105" t="s">
        <v>143</v>
      </c>
      <c r="C119" s="96"/>
      <c r="D119" s="88"/>
      <c r="E119" s="9"/>
      <c r="F119" s="88"/>
      <c r="G119" s="88"/>
      <c r="H119" s="94"/>
    </row>
    <row r="120" spans="1:8" ht="15.75" x14ac:dyDescent="0.25">
      <c r="A120" s="92"/>
      <c r="B120" s="88"/>
      <c r="C120" s="95" t="s">
        <v>144</v>
      </c>
      <c r="D120" s="95"/>
      <c r="E120" s="86" t="str">
        <f>HLOOKUP(2,$I$80:$Q$85,6,0)</f>
        <v>Corby AC</v>
      </c>
      <c r="F120" s="88"/>
      <c r="G120" s="88"/>
      <c r="H120" s="94"/>
    </row>
    <row r="121" spans="1:8" x14ac:dyDescent="0.2">
      <c r="A121" s="92"/>
      <c r="B121" s="98" t="s">
        <v>138</v>
      </c>
      <c r="C121" s="106" t="s">
        <v>14</v>
      </c>
      <c r="D121" s="88"/>
      <c r="E121" s="98" t="s">
        <v>15</v>
      </c>
      <c r="F121" s="88"/>
      <c r="G121" s="88"/>
      <c r="H121" s="94"/>
    </row>
    <row r="122" spans="1:8" x14ac:dyDescent="0.2">
      <c r="A122" s="92"/>
      <c r="B122" s="88">
        <f>HLOOKUP(2,$I$80:$Q$85,2,0)</f>
        <v>10</v>
      </c>
      <c r="C122" s="97">
        <f>VLOOKUP($B122,$A$8:$C$75,2,0)</f>
        <v>354</v>
      </c>
      <c r="D122" s="88"/>
      <c r="E122" s="108" t="str">
        <f>VLOOKUP($B122,$A$8:$C$75,3,0)</f>
        <v>Elisa Mayes</v>
      </c>
      <c r="F122" s="88"/>
      <c r="G122" s="88"/>
      <c r="H122" s="94"/>
    </row>
    <row r="123" spans="1:8" x14ac:dyDescent="0.2">
      <c r="A123" s="92"/>
      <c r="B123" s="88">
        <f>HLOOKUP(2,$I$80:$Q$85,3,0)</f>
        <v>12</v>
      </c>
      <c r="C123" s="97">
        <f>VLOOKUP($B123,$A$8:$C$75,2,0)</f>
        <v>449</v>
      </c>
      <c r="D123" s="88"/>
      <c r="E123" s="108" t="str">
        <f>VLOOKUP($B123,$A$8:$C$75,3,0)</f>
        <v>Honor Sommerville-Cotton</v>
      </c>
      <c r="F123" s="88"/>
      <c r="G123" s="88"/>
      <c r="H123" s="94"/>
    </row>
    <row r="124" spans="1:8" x14ac:dyDescent="0.2">
      <c r="A124" s="92"/>
      <c r="B124" s="88">
        <f>HLOOKUP(2,$I$80:$Q$85,4,0)</f>
        <v>20</v>
      </c>
      <c r="C124" s="97">
        <f>VLOOKUP($B124,$A$8:$C$75,2,0)</f>
        <v>674</v>
      </c>
      <c r="D124" s="88"/>
      <c r="E124" s="108" t="str">
        <f>VLOOKUP($B124,$A$8:$C$75,3,0)</f>
        <v>Emmie Seamarks</v>
      </c>
      <c r="F124" s="88"/>
      <c r="G124" s="88"/>
      <c r="H124" s="94"/>
    </row>
    <row r="125" spans="1:8" ht="13.5" thickBot="1" x14ac:dyDescent="0.25">
      <c r="A125" s="99" t="s">
        <v>142</v>
      </c>
      <c r="B125" s="87">
        <f>SUM(B122:B124)</f>
        <v>42</v>
      </c>
      <c r="C125" s="88"/>
      <c r="D125" s="88"/>
      <c r="E125" s="88"/>
      <c r="F125" s="88"/>
      <c r="G125" s="88"/>
      <c r="H125" s="94"/>
    </row>
    <row r="126" spans="1:8" ht="13.5" thickTop="1" x14ac:dyDescent="0.2">
      <c r="A126" s="100"/>
      <c r="B126" s="101"/>
      <c r="C126" s="102"/>
      <c r="D126" s="101"/>
      <c r="E126" s="103"/>
      <c r="F126" s="101"/>
      <c r="G126" s="101"/>
      <c r="H126" s="104"/>
    </row>
  </sheetData>
  <pageMargins left="0.27559055118110237" right="0.47244094488188981" top="0.43307086614173229" bottom="0.47244094488188981" header="0.39370078740157483" footer="0.51181102362204722"/>
  <pageSetup paperSize="9" scale="88" fitToHeight="0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26"/>
  <sheetViews>
    <sheetView zoomScale="90" zoomScaleNormal="90" workbookViewId="0">
      <pane xSplit="8" ySplit="8" topLeftCell="I9" activePane="bottomRight" state="frozen"/>
      <selection activeCell="G44" sqref="G44"/>
      <selection pane="topRight" activeCell="G44" sqref="G44"/>
      <selection pane="bottomLeft" activeCell="G44" sqref="G44"/>
      <selection pane="bottomRight" activeCell="P59" sqref="P59"/>
    </sheetView>
  </sheetViews>
  <sheetFormatPr defaultRowHeight="12.75" outlineLevelRow="1" outlineLevelCol="1" x14ac:dyDescent="0.2"/>
  <cols>
    <col min="1" max="1" width="7.42578125" customWidth="1"/>
    <col min="2" max="2" width="7.7109375" customWidth="1"/>
    <col min="3" max="3" width="27" bestFit="1" customWidth="1"/>
    <col min="4" max="4" width="12" bestFit="1" customWidth="1"/>
    <col min="5" max="5" width="28.85546875" customWidth="1"/>
    <col min="6" max="7" width="9.140625" hidden="1" customWidth="1" outlineLevel="1"/>
    <col min="8" max="8" width="19.140625" bestFit="1" customWidth="1" collapsed="1"/>
    <col min="9" max="10" width="9.140625" customWidth="1" outlineLevel="1"/>
    <col min="11" max="11" width="10.7109375" customWidth="1" outlineLevel="1"/>
    <col min="12" max="12" width="12.5703125" customWidth="1" outlineLevel="1"/>
    <col min="13" max="13" width="10.42578125" customWidth="1" outlineLevel="1"/>
    <col min="14" max="14" width="10.140625" hidden="1" customWidth="1" outlineLevel="1"/>
    <col min="15" max="16" width="10.140625" customWidth="1" outlineLevel="1"/>
    <col min="17" max="17" width="10.140625" hidden="1" customWidth="1" outlineLevel="1"/>
    <col min="18" max="18" width="24.7109375" hidden="1" customWidth="1" outlineLevel="1"/>
    <col min="19" max="20" width="0" hidden="1" customWidth="1"/>
    <col min="21" max="21" width="22.5703125" hidden="1" customWidth="1"/>
    <col min="22" max="22" width="0" hidden="1" customWidth="1"/>
    <col min="23" max="23" width="26.85546875" hidden="1" customWidth="1"/>
    <col min="24" max="24" width="0" hidden="1" customWidth="1"/>
  </cols>
  <sheetData>
    <row r="1" spans="1:24" hidden="1" x14ac:dyDescent="0.2"/>
    <row r="2" spans="1:24" ht="18" x14ac:dyDescent="0.25">
      <c r="A2" s="3" t="s">
        <v>0</v>
      </c>
      <c r="C2" s="3"/>
      <c r="D2" s="3"/>
      <c r="E2" s="3"/>
    </row>
    <row r="3" spans="1:24" ht="18" x14ac:dyDescent="0.25">
      <c r="A3" s="3"/>
      <c r="C3" s="3"/>
      <c r="D3" s="3"/>
      <c r="E3" s="3"/>
    </row>
    <row r="4" spans="1:24" ht="18" x14ac:dyDescent="0.25">
      <c r="A4" s="3" t="s">
        <v>58</v>
      </c>
      <c r="C4" s="3"/>
      <c r="D4" s="3"/>
      <c r="E4" t="s">
        <v>7</v>
      </c>
      <c r="H4" s="18" t="s">
        <v>361</v>
      </c>
    </row>
    <row r="6" spans="1:24" ht="18" x14ac:dyDescent="0.25">
      <c r="A6" s="3" t="s">
        <v>362</v>
      </c>
      <c r="E6" s="7" t="s">
        <v>363</v>
      </c>
      <c r="F6" t="s">
        <v>11</v>
      </c>
      <c r="G6" t="s">
        <v>11</v>
      </c>
      <c r="H6" s="12" t="s">
        <v>11</v>
      </c>
      <c r="I6" s="4"/>
      <c r="J6" s="4"/>
      <c r="L6" s="4"/>
    </row>
    <row r="7" spans="1:24" x14ac:dyDescent="0.2">
      <c r="A7" s="27"/>
      <c r="B7" s="80"/>
      <c r="C7" s="27"/>
      <c r="D7" s="24"/>
      <c r="E7" s="24"/>
      <c r="F7" s="77"/>
      <c r="G7" s="77"/>
      <c r="H7" s="24"/>
      <c r="T7" s="27">
        <v>58</v>
      </c>
      <c r="U7" s="27"/>
      <c r="V7" s="26" t="s">
        <v>62</v>
      </c>
      <c r="W7" s="24"/>
    </row>
    <row r="8" spans="1:24" ht="38.25" x14ac:dyDescent="0.2">
      <c r="A8" s="29" t="s">
        <v>13</v>
      </c>
      <c r="B8" s="81" t="s">
        <v>14</v>
      </c>
      <c r="C8" s="26" t="s">
        <v>15</v>
      </c>
      <c r="D8" s="28" t="s">
        <v>16</v>
      </c>
      <c r="E8" s="26" t="s">
        <v>17</v>
      </c>
      <c r="F8" s="47" t="s">
        <v>3</v>
      </c>
      <c r="G8" s="47" t="s">
        <v>4</v>
      </c>
      <c r="H8" s="31" t="s">
        <v>5</v>
      </c>
      <c r="I8" s="51" t="s">
        <v>30</v>
      </c>
      <c r="J8" s="47" t="s">
        <v>39</v>
      </c>
      <c r="K8" s="59" t="s">
        <v>24</v>
      </c>
      <c r="L8" s="37" t="s">
        <v>64</v>
      </c>
      <c r="M8" s="23" t="s">
        <v>217</v>
      </c>
      <c r="N8" s="42" t="s">
        <v>205</v>
      </c>
      <c r="O8" s="33" t="s">
        <v>65</v>
      </c>
      <c r="P8" s="111" t="s">
        <v>124</v>
      </c>
      <c r="Q8" s="22"/>
      <c r="R8" s="78" t="s">
        <v>69</v>
      </c>
      <c r="T8" s="30" t="s">
        <v>14</v>
      </c>
      <c r="U8" s="26" t="s">
        <v>15</v>
      </c>
      <c r="V8" s="28" t="s">
        <v>16</v>
      </c>
      <c r="W8" s="26" t="s">
        <v>17</v>
      </c>
      <c r="X8" s="79" t="s">
        <v>70</v>
      </c>
    </row>
    <row r="9" spans="1:24" x14ac:dyDescent="0.2">
      <c r="A9" s="20">
        <v>1</v>
      </c>
      <c r="B9" s="21">
        <v>431</v>
      </c>
      <c r="C9" s="19" t="str">
        <f t="shared" ref="C9:C72" si="0">VLOOKUP($B9,$T:$W,2,0)</f>
        <v>Lachlan Finch</v>
      </c>
      <c r="D9" s="2">
        <f t="shared" ref="D9:D72" si="1">VLOOKUP($B9,$T:$W,3,0)</f>
        <v>6</v>
      </c>
      <c r="E9" s="19" t="str">
        <f t="shared" ref="E9:E72" si="2">VLOOKUP($B9,$T:$W,4,0)</f>
        <v>Saffron AC</v>
      </c>
      <c r="F9" s="4">
        <v>6</v>
      </c>
      <c r="G9" s="4">
        <v>46</v>
      </c>
      <c r="H9" s="17">
        <f>+F9+G9/100</f>
        <v>6.46</v>
      </c>
      <c r="I9" s="4" t="str">
        <f t="shared" ref="I9:Q24" si="3">IF($E9=I$8,+$A9,"")</f>
        <v/>
      </c>
      <c r="J9" s="4" t="str">
        <f t="shared" si="3"/>
        <v/>
      </c>
      <c r="K9" s="4">
        <f t="shared" si="3"/>
        <v>1</v>
      </c>
      <c r="L9" s="4" t="str">
        <f t="shared" si="3"/>
        <v/>
      </c>
      <c r="M9" s="4" t="str">
        <f t="shared" si="3"/>
        <v/>
      </c>
      <c r="N9" s="4" t="str">
        <f t="shared" si="3"/>
        <v/>
      </c>
      <c r="O9" s="4" t="str">
        <f t="shared" si="3"/>
        <v/>
      </c>
      <c r="P9" s="4" t="str">
        <f t="shared" si="3"/>
        <v/>
      </c>
      <c r="Q9" s="4" t="str">
        <f t="shared" si="3"/>
        <v/>
      </c>
      <c r="R9" s="4" t="str">
        <f t="shared" ref="R9:R72" si="4">IF(SUM(I9:Q9)&lt;&gt;0,"",E9)</f>
        <v/>
      </c>
      <c r="T9" s="21">
        <v>350</v>
      </c>
      <c r="U9" s="19" t="s">
        <v>364</v>
      </c>
      <c r="V9" s="20">
        <v>6</v>
      </c>
      <c r="W9" s="19" t="s">
        <v>365</v>
      </c>
      <c r="X9" s="79">
        <f t="shared" ref="X9:X69" si="5">VLOOKUP(T9,B:B,1,0)</f>
        <v>350</v>
      </c>
    </row>
    <row r="10" spans="1:24" x14ac:dyDescent="0.2">
      <c r="A10" s="2">
        <v>2</v>
      </c>
      <c r="B10" s="21">
        <v>489</v>
      </c>
      <c r="C10" s="19" t="str">
        <f t="shared" si="0"/>
        <v>Jack Stretton</v>
      </c>
      <c r="D10" s="2">
        <f t="shared" si="1"/>
        <v>5</v>
      </c>
      <c r="E10" s="19" t="str">
        <f t="shared" si="2"/>
        <v>Badgerbrook</v>
      </c>
      <c r="F10" s="4">
        <f>+F9</f>
        <v>6</v>
      </c>
      <c r="G10" s="4">
        <v>58</v>
      </c>
      <c r="H10" s="17">
        <f t="shared" ref="H10:H61" si="6">+F10+G10/100</f>
        <v>6.58</v>
      </c>
      <c r="I10" s="4" t="str">
        <f t="shared" si="3"/>
        <v/>
      </c>
      <c r="J10" s="4" t="str">
        <f t="shared" si="3"/>
        <v/>
      </c>
      <c r="K10" s="4" t="str">
        <f t="shared" si="3"/>
        <v/>
      </c>
      <c r="L10" s="4" t="str">
        <f t="shared" si="3"/>
        <v/>
      </c>
      <c r="M10" s="4" t="str">
        <f t="shared" si="3"/>
        <v/>
      </c>
      <c r="N10" s="4" t="str">
        <f t="shared" si="3"/>
        <v/>
      </c>
      <c r="O10" s="4" t="str">
        <f t="shared" si="3"/>
        <v/>
      </c>
      <c r="P10" s="4" t="str">
        <f t="shared" si="3"/>
        <v/>
      </c>
      <c r="Q10" s="4" t="str">
        <f t="shared" si="3"/>
        <v/>
      </c>
      <c r="R10" s="4" t="str">
        <f t="shared" si="4"/>
        <v>Badgerbrook</v>
      </c>
      <c r="T10" s="21">
        <v>358</v>
      </c>
      <c r="U10" s="19" t="s">
        <v>366</v>
      </c>
      <c r="V10" s="20">
        <v>6</v>
      </c>
      <c r="W10" s="58" t="s">
        <v>24</v>
      </c>
      <c r="X10" s="79">
        <f t="shared" si="5"/>
        <v>358</v>
      </c>
    </row>
    <row r="11" spans="1:24" x14ac:dyDescent="0.2">
      <c r="A11" s="20">
        <v>3</v>
      </c>
      <c r="B11" s="21">
        <v>380</v>
      </c>
      <c r="C11" s="19" t="str">
        <f t="shared" si="0"/>
        <v>Luke Talbot</v>
      </c>
      <c r="D11" s="2">
        <f t="shared" si="1"/>
        <v>6</v>
      </c>
      <c r="E11" s="19" t="str">
        <f t="shared" si="2"/>
        <v xml:space="preserve">Ivanhoe Robins </v>
      </c>
      <c r="F11" s="4">
        <v>7</v>
      </c>
      <c r="G11" s="4">
        <v>0</v>
      </c>
      <c r="H11" s="17">
        <f t="shared" si="6"/>
        <v>7</v>
      </c>
      <c r="I11" s="4">
        <f t="shared" si="3"/>
        <v>3</v>
      </c>
      <c r="J11" s="4" t="str">
        <f t="shared" si="3"/>
        <v/>
      </c>
      <c r="K11" s="4" t="str">
        <f t="shared" si="3"/>
        <v/>
      </c>
      <c r="L11" s="4" t="str">
        <f t="shared" si="3"/>
        <v/>
      </c>
      <c r="M11" s="4" t="str">
        <f t="shared" si="3"/>
        <v/>
      </c>
      <c r="N11" s="4" t="str">
        <f t="shared" si="3"/>
        <v/>
      </c>
      <c r="O11" s="4" t="str">
        <f t="shared" si="3"/>
        <v/>
      </c>
      <c r="P11" s="4" t="str">
        <f t="shared" si="3"/>
        <v/>
      </c>
      <c r="Q11" s="4" t="str">
        <f t="shared" si="3"/>
        <v/>
      </c>
      <c r="R11" s="4" t="str">
        <f t="shared" si="4"/>
        <v/>
      </c>
      <c r="T11" s="21">
        <v>361</v>
      </c>
      <c r="U11" s="19" t="s">
        <v>367</v>
      </c>
      <c r="V11" s="20">
        <v>6</v>
      </c>
      <c r="W11" s="19" t="s">
        <v>67</v>
      </c>
      <c r="X11" s="79">
        <f t="shared" si="5"/>
        <v>361</v>
      </c>
    </row>
    <row r="12" spans="1:24" x14ac:dyDescent="0.2">
      <c r="A12" s="2">
        <v>4</v>
      </c>
      <c r="B12" s="21">
        <v>494</v>
      </c>
      <c r="C12" s="19" t="str">
        <f t="shared" si="0"/>
        <v>Ashley Butler</v>
      </c>
      <c r="D12" s="2">
        <f t="shared" si="1"/>
        <v>6</v>
      </c>
      <c r="E12" s="19" t="str">
        <f t="shared" si="2"/>
        <v>Saffron AC</v>
      </c>
      <c r="F12" s="4">
        <f t="shared" ref="F12:F61" si="7">+F11</f>
        <v>7</v>
      </c>
      <c r="G12" s="4">
        <v>3</v>
      </c>
      <c r="H12" s="17">
        <f t="shared" si="6"/>
        <v>7.03</v>
      </c>
      <c r="I12" s="4" t="str">
        <f t="shared" si="3"/>
        <v/>
      </c>
      <c r="J12" s="4" t="str">
        <f t="shared" si="3"/>
        <v/>
      </c>
      <c r="K12" s="4">
        <f t="shared" si="3"/>
        <v>4</v>
      </c>
      <c r="L12" s="4" t="str">
        <f t="shared" si="3"/>
        <v/>
      </c>
      <c r="M12" s="4" t="str">
        <f t="shared" si="3"/>
        <v/>
      </c>
      <c r="N12" s="4" t="str">
        <f t="shared" si="3"/>
        <v/>
      </c>
      <c r="O12" s="4" t="str">
        <f t="shared" si="3"/>
        <v/>
      </c>
      <c r="P12" s="4" t="str">
        <f t="shared" si="3"/>
        <v/>
      </c>
      <c r="Q12" s="4" t="str">
        <f t="shared" si="3"/>
        <v/>
      </c>
      <c r="R12" s="4" t="str">
        <f t="shared" si="4"/>
        <v/>
      </c>
      <c r="T12" s="21">
        <v>362</v>
      </c>
      <c r="U12" s="19" t="s">
        <v>368</v>
      </c>
      <c r="V12" s="20">
        <v>5</v>
      </c>
      <c r="W12" s="48" t="s">
        <v>39</v>
      </c>
      <c r="X12" s="79">
        <f t="shared" si="5"/>
        <v>362</v>
      </c>
    </row>
    <row r="13" spans="1:24" x14ac:dyDescent="0.2">
      <c r="A13" s="20">
        <v>5</v>
      </c>
      <c r="B13" s="21">
        <v>361</v>
      </c>
      <c r="C13" s="19" t="str">
        <f t="shared" si="0"/>
        <v>Alex Keeble</v>
      </c>
      <c r="D13" s="2">
        <f t="shared" si="1"/>
        <v>6</v>
      </c>
      <c r="E13" s="19" t="str">
        <f t="shared" si="2"/>
        <v>St Mary's Bitteswell</v>
      </c>
      <c r="F13" s="4">
        <f t="shared" si="7"/>
        <v>7</v>
      </c>
      <c r="G13" s="4">
        <v>8</v>
      </c>
      <c r="H13" s="17">
        <f t="shared" si="6"/>
        <v>7.08</v>
      </c>
      <c r="I13" s="4" t="str">
        <f t="shared" si="3"/>
        <v/>
      </c>
      <c r="J13" s="4" t="str">
        <f t="shared" si="3"/>
        <v/>
      </c>
      <c r="K13" s="4" t="str">
        <f t="shared" si="3"/>
        <v/>
      </c>
      <c r="L13" s="4" t="str">
        <f t="shared" si="3"/>
        <v/>
      </c>
      <c r="M13" s="4" t="str">
        <f t="shared" si="3"/>
        <v/>
      </c>
      <c r="N13" s="4" t="str">
        <f t="shared" si="3"/>
        <v/>
      </c>
      <c r="O13" s="4" t="str">
        <f t="shared" si="3"/>
        <v/>
      </c>
      <c r="P13" s="4" t="str">
        <f t="shared" si="3"/>
        <v/>
      </c>
      <c r="Q13" s="4" t="str">
        <f t="shared" si="3"/>
        <v/>
      </c>
      <c r="R13" s="4" t="str">
        <f t="shared" si="4"/>
        <v>St Mary's Bitteswell</v>
      </c>
      <c r="T13" s="21">
        <v>368</v>
      </c>
      <c r="U13" s="19" t="s">
        <v>369</v>
      </c>
      <c r="V13" s="20">
        <v>5</v>
      </c>
      <c r="W13" s="49" t="s">
        <v>30</v>
      </c>
      <c r="X13" s="79">
        <f t="shared" si="5"/>
        <v>368</v>
      </c>
    </row>
    <row r="14" spans="1:24" x14ac:dyDescent="0.2">
      <c r="A14" s="2">
        <v>6</v>
      </c>
      <c r="B14" s="21">
        <v>456</v>
      </c>
      <c r="C14" s="19" t="str">
        <f t="shared" si="0"/>
        <v>Mackenzie Bloxham</v>
      </c>
      <c r="D14" s="2">
        <f t="shared" si="1"/>
        <v>5</v>
      </c>
      <c r="E14" s="19" t="str">
        <f t="shared" si="2"/>
        <v>Wreake &amp; Soar Valley</v>
      </c>
      <c r="F14" s="4">
        <f t="shared" si="7"/>
        <v>7</v>
      </c>
      <c r="G14" s="4">
        <v>11</v>
      </c>
      <c r="H14" s="17">
        <f t="shared" si="6"/>
        <v>7.11</v>
      </c>
      <c r="I14" s="4" t="str">
        <f t="shared" si="3"/>
        <v/>
      </c>
      <c r="J14" s="4" t="str">
        <f t="shared" si="3"/>
        <v/>
      </c>
      <c r="K14" s="4" t="str">
        <f t="shared" si="3"/>
        <v/>
      </c>
      <c r="L14" s="4" t="str">
        <f t="shared" si="3"/>
        <v/>
      </c>
      <c r="M14" s="4" t="str">
        <f t="shared" si="3"/>
        <v/>
      </c>
      <c r="N14" s="4" t="str">
        <f t="shared" si="3"/>
        <v/>
      </c>
      <c r="O14" s="4" t="str">
        <f t="shared" si="3"/>
        <v/>
      </c>
      <c r="P14" s="4" t="str">
        <f t="shared" si="3"/>
        <v/>
      </c>
      <c r="Q14" s="4" t="str">
        <f t="shared" si="3"/>
        <v/>
      </c>
      <c r="R14" s="4" t="str">
        <f t="shared" si="4"/>
        <v>Wreake &amp; Soar Valley</v>
      </c>
      <c r="T14" s="21">
        <v>370</v>
      </c>
      <c r="U14" s="19" t="s">
        <v>370</v>
      </c>
      <c r="V14" s="20">
        <v>5</v>
      </c>
      <c r="W14" s="49" t="s">
        <v>30</v>
      </c>
      <c r="X14" s="79">
        <f t="shared" si="5"/>
        <v>370</v>
      </c>
    </row>
    <row r="15" spans="1:24" x14ac:dyDescent="0.2">
      <c r="A15" s="20">
        <v>7</v>
      </c>
      <c r="B15" s="21">
        <v>767</v>
      </c>
      <c r="C15" s="19" t="str">
        <f t="shared" si="0"/>
        <v>Henry Green</v>
      </c>
      <c r="D15" s="2">
        <f t="shared" si="1"/>
        <v>5</v>
      </c>
      <c r="E15" s="19" t="str">
        <f t="shared" si="2"/>
        <v>ENTRY ON DAY</v>
      </c>
      <c r="F15" s="4">
        <f t="shared" si="7"/>
        <v>7</v>
      </c>
      <c r="G15" s="4">
        <v>23</v>
      </c>
      <c r="H15" s="17">
        <f t="shared" si="6"/>
        <v>7.23</v>
      </c>
      <c r="I15" s="4" t="str">
        <f t="shared" si="3"/>
        <v/>
      </c>
      <c r="J15" s="4" t="str">
        <f t="shared" si="3"/>
        <v/>
      </c>
      <c r="K15" s="4" t="str">
        <f t="shared" si="3"/>
        <v/>
      </c>
      <c r="L15" s="4" t="str">
        <f t="shared" si="3"/>
        <v/>
      </c>
      <c r="M15" s="4" t="str">
        <f t="shared" si="3"/>
        <v/>
      </c>
      <c r="N15" s="4" t="str">
        <f t="shared" si="3"/>
        <v/>
      </c>
      <c r="O15" s="4" t="str">
        <f t="shared" si="3"/>
        <v/>
      </c>
      <c r="P15" s="4" t="str">
        <f t="shared" si="3"/>
        <v/>
      </c>
      <c r="Q15" s="4" t="str">
        <f t="shared" si="3"/>
        <v/>
      </c>
      <c r="R15" s="4" t="str">
        <f t="shared" si="4"/>
        <v>ENTRY ON DAY</v>
      </c>
      <c r="T15" s="21">
        <v>372</v>
      </c>
      <c r="U15" s="19" t="s">
        <v>371</v>
      </c>
      <c r="V15" s="20">
        <v>5</v>
      </c>
      <c r="W15" s="49" t="s">
        <v>30</v>
      </c>
      <c r="X15" s="79">
        <f t="shared" si="5"/>
        <v>372</v>
      </c>
    </row>
    <row r="16" spans="1:24" x14ac:dyDescent="0.2">
      <c r="A16" s="2">
        <v>8</v>
      </c>
      <c r="B16" s="21">
        <v>565</v>
      </c>
      <c r="C16" s="19" t="str">
        <f t="shared" si="0"/>
        <v>Daniel Van Aardt</v>
      </c>
      <c r="D16" s="2">
        <f t="shared" si="1"/>
        <v>5</v>
      </c>
      <c r="E16" s="19" t="str">
        <f t="shared" si="2"/>
        <v>Wreake &amp; Soar Valley</v>
      </c>
      <c r="F16" s="4">
        <f t="shared" si="7"/>
        <v>7</v>
      </c>
      <c r="G16" s="4">
        <v>24</v>
      </c>
      <c r="H16" s="17">
        <f t="shared" si="6"/>
        <v>7.24</v>
      </c>
      <c r="I16" s="4" t="str">
        <f t="shared" si="3"/>
        <v/>
      </c>
      <c r="J16" s="4" t="str">
        <f t="shared" si="3"/>
        <v/>
      </c>
      <c r="K16" s="4" t="str">
        <f t="shared" si="3"/>
        <v/>
      </c>
      <c r="L16" s="4" t="str">
        <f t="shared" si="3"/>
        <v/>
      </c>
      <c r="M16" s="4" t="str">
        <f t="shared" si="3"/>
        <v/>
      </c>
      <c r="N16" s="4" t="str">
        <f t="shared" si="3"/>
        <v/>
      </c>
      <c r="O16" s="4" t="str">
        <f t="shared" si="3"/>
        <v/>
      </c>
      <c r="P16" s="4" t="str">
        <f t="shared" si="3"/>
        <v/>
      </c>
      <c r="Q16" s="4" t="str">
        <f t="shared" si="3"/>
        <v/>
      </c>
      <c r="R16" s="4" t="str">
        <f t="shared" si="4"/>
        <v>Wreake &amp; Soar Valley</v>
      </c>
      <c r="T16" s="21">
        <v>377</v>
      </c>
      <c r="U16" s="19" t="s">
        <v>372</v>
      </c>
      <c r="V16" s="20">
        <v>5</v>
      </c>
      <c r="W16" s="49" t="s">
        <v>30</v>
      </c>
      <c r="X16" s="79">
        <f t="shared" si="5"/>
        <v>377</v>
      </c>
    </row>
    <row r="17" spans="1:24" x14ac:dyDescent="0.2">
      <c r="A17" s="20">
        <v>9</v>
      </c>
      <c r="B17" s="21">
        <v>368</v>
      </c>
      <c r="C17" s="19" t="str">
        <f t="shared" si="0"/>
        <v>Frankie Masuwda</v>
      </c>
      <c r="D17" s="2">
        <f t="shared" si="1"/>
        <v>5</v>
      </c>
      <c r="E17" s="19" t="str">
        <f t="shared" si="2"/>
        <v xml:space="preserve">Ivanhoe Robins </v>
      </c>
      <c r="F17" s="4">
        <f>+F16</f>
        <v>7</v>
      </c>
      <c r="G17" s="4">
        <v>28</v>
      </c>
      <c r="H17" s="17">
        <f t="shared" si="6"/>
        <v>7.28</v>
      </c>
      <c r="I17" s="4">
        <f t="shared" si="3"/>
        <v>9</v>
      </c>
      <c r="J17" s="4" t="str">
        <f t="shared" si="3"/>
        <v/>
      </c>
      <c r="K17" s="4" t="str">
        <f t="shared" si="3"/>
        <v/>
      </c>
      <c r="L17" s="4" t="str">
        <f t="shared" si="3"/>
        <v/>
      </c>
      <c r="M17" s="4" t="str">
        <f t="shared" si="3"/>
        <v/>
      </c>
      <c r="N17" s="4" t="str">
        <f t="shared" si="3"/>
        <v/>
      </c>
      <c r="O17" s="4" t="str">
        <f t="shared" si="3"/>
        <v/>
      </c>
      <c r="P17" s="4" t="str">
        <f t="shared" si="3"/>
        <v/>
      </c>
      <c r="Q17" s="4" t="str">
        <f t="shared" si="3"/>
        <v/>
      </c>
      <c r="R17" s="4" t="str">
        <f t="shared" si="4"/>
        <v/>
      </c>
      <c r="T17" s="21">
        <v>380</v>
      </c>
      <c r="U17" s="19" t="s">
        <v>373</v>
      </c>
      <c r="V17" s="20">
        <v>6</v>
      </c>
      <c r="W17" s="49" t="s">
        <v>30</v>
      </c>
      <c r="X17" s="79">
        <f t="shared" si="5"/>
        <v>380</v>
      </c>
    </row>
    <row r="18" spans="1:24" x14ac:dyDescent="0.2">
      <c r="A18" s="2">
        <v>10</v>
      </c>
      <c r="B18" s="21">
        <v>577</v>
      </c>
      <c r="C18" s="19" t="str">
        <f t="shared" si="0"/>
        <v>Elliot Dee</v>
      </c>
      <c r="D18" s="2">
        <f t="shared" si="1"/>
        <v>6</v>
      </c>
      <c r="E18" s="19" t="str">
        <f t="shared" si="2"/>
        <v>Corby AC</v>
      </c>
      <c r="F18" s="4">
        <f t="shared" si="7"/>
        <v>7</v>
      </c>
      <c r="G18" s="4">
        <v>29</v>
      </c>
      <c r="H18" s="17">
        <f t="shared" si="6"/>
        <v>7.29</v>
      </c>
      <c r="I18" s="4" t="str">
        <f t="shared" si="3"/>
        <v/>
      </c>
      <c r="J18" s="4" t="str">
        <f t="shared" si="3"/>
        <v/>
      </c>
      <c r="K18" s="4" t="str">
        <f t="shared" si="3"/>
        <v/>
      </c>
      <c r="L18" s="4" t="str">
        <f t="shared" si="3"/>
        <v/>
      </c>
      <c r="M18" s="4">
        <f t="shared" si="3"/>
        <v>10</v>
      </c>
      <c r="N18" s="4" t="str">
        <f t="shared" si="3"/>
        <v/>
      </c>
      <c r="O18" s="4" t="str">
        <f t="shared" si="3"/>
        <v/>
      </c>
      <c r="P18" s="4" t="str">
        <f t="shared" si="3"/>
        <v/>
      </c>
      <c r="Q18" s="4" t="str">
        <f t="shared" si="3"/>
        <v/>
      </c>
      <c r="R18" s="4" t="str">
        <f t="shared" si="4"/>
        <v/>
      </c>
      <c r="T18" s="21">
        <v>383</v>
      </c>
      <c r="U18" s="19" t="s">
        <v>374</v>
      </c>
      <c r="V18" s="20">
        <v>6</v>
      </c>
      <c r="W18" s="49" t="s">
        <v>30</v>
      </c>
      <c r="X18" s="79">
        <f t="shared" si="5"/>
        <v>383</v>
      </c>
    </row>
    <row r="19" spans="1:24" x14ac:dyDescent="0.2">
      <c r="A19" s="20">
        <v>11</v>
      </c>
      <c r="B19" s="21">
        <v>406</v>
      </c>
      <c r="C19" s="19" t="str">
        <f t="shared" si="0"/>
        <v>Sebastian Beckwith</v>
      </c>
      <c r="D19" s="2">
        <f t="shared" si="1"/>
        <v>6</v>
      </c>
      <c r="E19" s="19" t="str">
        <f t="shared" si="2"/>
        <v>Corby AC</v>
      </c>
      <c r="F19" s="4">
        <f t="shared" si="7"/>
        <v>7</v>
      </c>
      <c r="G19" s="4">
        <v>33</v>
      </c>
      <c r="H19" s="17">
        <f t="shared" si="6"/>
        <v>7.33</v>
      </c>
      <c r="I19" s="4" t="str">
        <f t="shared" si="3"/>
        <v/>
      </c>
      <c r="J19" s="4" t="str">
        <f t="shared" si="3"/>
        <v/>
      </c>
      <c r="K19" s="4" t="str">
        <f t="shared" si="3"/>
        <v/>
      </c>
      <c r="L19" s="4" t="str">
        <f t="shared" si="3"/>
        <v/>
      </c>
      <c r="M19" s="4">
        <f t="shared" si="3"/>
        <v>11</v>
      </c>
      <c r="N19" s="4" t="str">
        <f t="shared" si="3"/>
        <v/>
      </c>
      <c r="O19" s="4" t="str">
        <f t="shared" si="3"/>
        <v/>
      </c>
      <c r="P19" s="4" t="str">
        <f t="shared" si="3"/>
        <v/>
      </c>
      <c r="Q19" s="4" t="str">
        <f t="shared" si="3"/>
        <v/>
      </c>
      <c r="R19" s="4" t="str">
        <f t="shared" si="4"/>
        <v/>
      </c>
      <c r="T19" s="21">
        <v>393</v>
      </c>
      <c r="U19" s="2" t="s">
        <v>375</v>
      </c>
      <c r="V19" s="2">
        <v>6</v>
      </c>
      <c r="W19" s="48" t="s">
        <v>39</v>
      </c>
      <c r="X19" s="79">
        <f t="shared" si="5"/>
        <v>393</v>
      </c>
    </row>
    <row r="20" spans="1:24" x14ac:dyDescent="0.2">
      <c r="A20" s="2">
        <v>12</v>
      </c>
      <c r="B20" s="21">
        <v>694</v>
      </c>
      <c r="C20" s="19" t="str">
        <f t="shared" si="0"/>
        <v>Randall Yule</v>
      </c>
      <c r="D20" s="2">
        <f t="shared" si="1"/>
        <v>5</v>
      </c>
      <c r="E20" s="19" t="str">
        <f t="shared" si="2"/>
        <v>St Barts</v>
      </c>
      <c r="F20" s="4">
        <f t="shared" si="7"/>
        <v>7</v>
      </c>
      <c r="G20" s="4">
        <v>34</v>
      </c>
      <c r="H20" s="17">
        <f t="shared" si="6"/>
        <v>7.34</v>
      </c>
      <c r="I20" s="4" t="str">
        <f t="shared" si="3"/>
        <v/>
      </c>
      <c r="J20" s="4" t="str">
        <f t="shared" si="3"/>
        <v/>
      </c>
      <c r="K20" s="4" t="str">
        <f t="shared" si="3"/>
        <v/>
      </c>
      <c r="L20" s="4" t="str">
        <f t="shared" si="3"/>
        <v/>
      </c>
      <c r="M20" s="4" t="str">
        <f t="shared" si="3"/>
        <v/>
      </c>
      <c r="N20" s="4" t="str">
        <f t="shared" si="3"/>
        <v/>
      </c>
      <c r="O20" s="4" t="str">
        <f t="shared" si="3"/>
        <v/>
      </c>
      <c r="P20" s="4">
        <f t="shared" si="3"/>
        <v>12</v>
      </c>
      <c r="Q20" s="4" t="str">
        <f t="shared" si="3"/>
        <v/>
      </c>
      <c r="R20" s="4" t="str">
        <f t="shared" si="4"/>
        <v/>
      </c>
      <c r="T20" s="21">
        <v>406</v>
      </c>
      <c r="U20" s="2" t="s">
        <v>376</v>
      </c>
      <c r="V20" s="2">
        <v>6</v>
      </c>
      <c r="W20" s="39" t="s">
        <v>217</v>
      </c>
      <c r="X20" s="79">
        <f t="shared" si="5"/>
        <v>406</v>
      </c>
    </row>
    <row r="21" spans="1:24" x14ac:dyDescent="0.2">
      <c r="A21" s="20">
        <v>13</v>
      </c>
      <c r="B21" s="21">
        <v>452</v>
      </c>
      <c r="C21" s="19" t="str">
        <f t="shared" si="0"/>
        <v>Kit Parkinson</v>
      </c>
      <c r="D21" s="2">
        <f t="shared" si="1"/>
        <v>5</v>
      </c>
      <c r="E21" s="19" t="str">
        <f t="shared" si="2"/>
        <v>Corby AC</v>
      </c>
      <c r="F21" s="4">
        <f t="shared" si="7"/>
        <v>7</v>
      </c>
      <c r="G21" s="4">
        <v>34</v>
      </c>
      <c r="H21" s="17">
        <f t="shared" si="6"/>
        <v>7.34</v>
      </c>
      <c r="I21" s="4" t="str">
        <f t="shared" si="3"/>
        <v/>
      </c>
      <c r="J21" s="4" t="str">
        <f t="shared" si="3"/>
        <v/>
      </c>
      <c r="K21" s="4" t="str">
        <f t="shared" si="3"/>
        <v/>
      </c>
      <c r="L21" s="4" t="str">
        <f t="shared" si="3"/>
        <v/>
      </c>
      <c r="M21" s="4">
        <f t="shared" si="3"/>
        <v>13</v>
      </c>
      <c r="N21" s="4" t="str">
        <f t="shared" si="3"/>
        <v/>
      </c>
      <c r="O21" s="4" t="str">
        <f t="shared" si="3"/>
        <v/>
      </c>
      <c r="P21" s="4" t="str">
        <f t="shared" si="3"/>
        <v/>
      </c>
      <c r="Q21" s="4" t="str">
        <f t="shared" si="3"/>
        <v/>
      </c>
      <c r="R21" s="4" t="str">
        <f t="shared" si="4"/>
        <v/>
      </c>
      <c r="T21" s="21">
        <v>423</v>
      </c>
      <c r="U21" s="2" t="s">
        <v>377</v>
      </c>
      <c r="V21" s="2">
        <v>6</v>
      </c>
      <c r="W21" s="48" t="s">
        <v>39</v>
      </c>
      <c r="X21" s="79" t="e">
        <f t="shared" si="5"/>
        <v>#N/A</v>
      </c>
    </row>
    <row r="22" spans="1:24" x14ac:dyDescent="0.2">
      <c r="A22" s="2">
        <v>14</v>
      </c>
      <c r="B22" s="21">
        <v>393</v>
      </c>
      <c r="C22" s="19" t="str">
        <f t="shared" si="0"/>
        <v>Ethan Day</v>
      </c>
      <c r="D22" s="2">
        <f t="shared" si="1"/>
        <v>6</v>
      </c>
      <c r="E22" s="19" t="str">
        <f t="shared" si="2"/>
        <v>Charnwood</v>
      </c>
      <c r="F22" s="4">
        <f t="shared" si="7"/>
        <v>7</v>
      </c>
      <c r="G22" s="4">
        <v>47</v>
      </c>
      <c r="H22" s="17">
        <f t="shared" si="6"/>
        <v>7.47</v>
      </c>
      <c r="I22" s="4" t="str">
        <f t="shared" si="3"/>
        <v/>
      </c>
      <c r="J22" s="4">
        <f t="shared" si="3"/>
        <v>14</v>
      </c>
      <c r="K22" s="4" t="str">
        <f t="shared" si="3"/>
        <v/>
      </c>
      <c r="L22" s="4" t="str">
        <f t="shared" si="3"/>
        <v/>
      </c>
      <c r="M22" s="4" t="str">
        <f t="shared" si="3"/>
        <v/>
      </c>
      <c r="N22" s="4" t="str">
        <f t="shared" si="3"/>
        <v/>
      </c>
      <c r="O22" s="4" t="str">
        <f t="shared" si="3"/>
        <v/>
      </c>
      <c r="P22" s="4" t="str">
        <f t="shared" si="3"/>
        <v/>
      </c>
      <c r="Q22" s="4" t="str">
        <f t="shared" si="3"/>
        <v/>
      </c>
      <c r="R22" s="4" t="str">
        <f t="shared" si="4"/>
        <v/>
      </c>
      <c r="T22" s="21">
        <v>426</v>
      </c>
      <c r="U22" s="2" t="s">
        <v>378</v>
      </c>
      <c r="V22" s="2">
        <v>6</v>
      </c>
      <c r="W22" s="19" t="s">
        <v>76</v>
      </c>
      <c r="X22" s="79">
        <f t="shared" si="5"/>
        <v>426</v>
      </c>
    </row>
    <row r="23" spans="1:24" x14ac:dyDescent="0.2">
      <c r="A23" s="20">
        <v>15</v>
      </c>
      <c r="B23" s="21">
        <v>358</v>
      </c>
      <c r="C23" s="19" t="str">
        <f t="shared" si="0"/>
        <v>Douglas Low</v>
      </c>
      <c r="D23" s="2">
        <f t="shared" si="1"/>
        <v>6</v>
      </c>
      <c r="E23" s="19" t="str">
        <f t="shared" si="2"/>
        <v>Saffron AC</v>
      </c>
      <c r="F23" s="4">
        <f t="shared" si="7"/>
        <v>7</v>
      </c>
      <c r="G23" s="4">
        <v>50</v>
      </c>
      <c r="H23" s="17">
        <f t="shared" si="6"/>
        <v>7.5</v>
      </c>
      <c r="I23" s="4" t="str">
        <f t="shared" si="3"/>
        <v/>
      </c>
      <c r="J23" s="4" t="str">
        <f t="shared" si="3"/>
        <v/>
      </c>
      <c r="K23" s="4">
        <f t="shared" si="3"/>
        <v>15</v>
      </c>
      <c r="L23" s="4" t="str">
        <f t="shared" si="3"/>
        <v/>
      </c>
      <c r="M23" s="4" t="str">
        <f t="shared" si="3"/>
        <v/>
      </c>
      <c r="N23" s="4" t="str">
        <f t="shared" si="3"/>
        <v/>
      </c>
      <c r="O23" s="4" t="str">
        <f t="shared" si="3"/>
        <v/>
      </c>
      <c r="P23" s="4" t="str">
        <f t="shared" si="3"/>
        <v/>
      </c>
      <c r="Q23" s="4" t="str">
        <f t="shared" si="3"/>
        <v/>
      </c>
      <c r="R23" s="4" t="str">
        <f t="shared" si="4"/>
        <v/>
      </c>
      <c r="T23" s="21">
        <v>428</v>
      </c>
      <c r="U23" s="2" t="s">
        <v>379</v>
      </c>
      <c r="V23" s="2">
        <v>6</v>
      </c>
      <c r="W23" s="63" t="s">
        <v>205</v>
      </c>
      <c r="X23" s="79">
        <f t="shared" si="5"/>
        <v>428</v>
      </c>
    </row>
    <row r="24" spans="1:24" x14ac:dyDescent="0.2">
      <c r="A24" s="2">
        <v>16</v>
      </c>
      <c r="B24" s="21">
        <v>350</v>
      </c>
      <c r="C24" s="19" t="str">
        <f t="shared" si="0"/>
        <v>Corey Morris</v>
      </c>
      <c r="D24" s="2">
        <f t="shared" si="1"/>
        <v>6</v>
      </c>
      <c r="E24" s="19" t="str">
        <f t="shared" si="2"/>
        <v>Sketchley Hill</v>
      </c>
      <c r="F24" s="4">
        <f t="shared" si="7"/>
        <v>7</v>
      </c>
      <c r="G24" s="4">
        <v>52</v>
      </c>
      <c r="H24" s="17">
        <f t="shared" si="6"/>
        <v>7.52</v>
      </c>
      <c r="I24" s="4" t="str">
        <f t="shared" si="3"/>
        <v/>
      </c>
      <c r="J24" s="4" t="str">
        <f t="shared" si="3"/>
        <v/>
      </c>
      <c r="K24" s="4" t="str">
        <f t="shared" si="3"/>
        <v/>
      </c>
      <c r="L24" s="4" t="str">
        <f t="shared" si="3"/>
        <v/>
      </c>
      <c r="M24" s="4" t="str">
        <f t="shared" si="3"/>
        <v/>
      </c>
      <c r="N24" s="4" t="str">
        <f t="shared" si="3"/>
        <v/>
      </c>
      <c r="O24" s="4" t="str">
        <f t="shared" si="3"/>
        <v/>
      </c>
      <c r="P24" s="4" t="str">
        <f t="shared" si="3"/>
        <v/>
      </c>
      <c r="Q24" s="4" t="str">
        <f t="shared" si="3"/>
        <v/>
      </c>
      <c r="R24" s="4" t="str">
        <f t="shared" si="4"/>
        <v>Sketchley Hill</v>
      </c>
      <c r="T24" s="21">
        <v>431</v>
      </c>
      <c r="U24" s="2" t="s">
        <v>380</v>
      </c>
      <c r="V24" s="2">
        <v>6</v>
      </c>
      <c r="W24" s="58" t="s">
        <v>24</v>
      </c>
      <c r="X24" s="79">
        <f t="shared" si="5"/>
        <v>431</v>
      </c>
    </row>
    <row r="25" spans="1:24" x14ac:dyDescent="0.2">
      <c r="A25" s="20">
        <v>17</v>
      </c>
      <c r="B25" s="21">
        <v>679</v>
      </c>
      <c r="C25" s="19" t="str">
        <f t="shared" si="0"/>
        <v>Daniel Bennett</v>
      </c>
      <c r="D25" s="2">
        <f t="shared" si="1"/>
        <v>5</v>
      </c>
      <c r="E25" s="19" t="str">
        <f t="shared" si="2"/>
        <v>St Barts</v>
      </c>
      <c r="F25" s="4">
        <f t="shared" si="7"/>
        <v>7</v>
      </c>
      <c r="G25" s="4">
        <v>52</v>
      </c>
      <c r="H25" s="17">
        <f t="shared" si="6"/>
        <v>7.52</v>
      </c>
      <c r="I25" s="4" t="str">
        <f t="shared" ref="I25:Q40" si="8">IF($E25=I$8,+$A25,"")</f>
        <v/>
      </c>
      <c r="J25" s="4" t="str">
        <f t="shared" si="8"/>
        <v/>
      </c>
      <c r="K25" s="4" t="str">
        <f t="shared" si="8"/>
        <v/>
      </c>
      <c r="L25" s="4" t="str">
        <f t="shared" si="8"/>
        <v/>
      </c>
      <c r="M25" s="4" t="str">
        <f t="shared" si="8"/>
        <v/>
      </c>
      <c r="N25" s="4" t="str">
        <f t="shared" si="8"/>
        <v/>
      </c>
      <c r="O25" s="4" t="str">
        <f t="shared" si="8"/>
        <v/>
      </c>
      <c r="P25" s="4">
        <f t="shared" si="8"/>
        <v>17</v>
      </c>
      <c r="Q25" s="4" t="str">
        <f t="shared" si="8"/>
        <v/>
      </c>
      <c r="R25" s="4" t="str">
        <f t="shared" si="4"/>
        <v/>
      </c>
      <c r="T25" s="21">
        <v>434</v>
      </c>
      <c r="U25" s="19" t="s">
        <v>381</v>
      </c>
      <c r="V25" s="2">
        <v>6</v>
      </c>
      <c r="W25" s="49" t="s">
        <v>30</v>
      </c>
      <c r="X25" s="79">
        <f t="shared" si="5"/>
        <v>434</v>
      </c>
    </row>
    <row r="26" spans="1:24" x14ac:dyDescent="0.2">
      <c r="A26" s="2">
        <v>18</v>
      </c>
      <c r="B26" s="21">
        <v>576</v>
      </c>
      <c r="C26" s="19" t="str">
        <f t="shared" si="0"/>
        <v>Toby Collett</v>
      </c>
      <c r="D26" s="2">
        <f t="shared" si="1"/>
        <v>6</v>
      </c>
      <c r="E26" s="19" t="str">
        <f t="shared" si="2"/>
        <v>Higham on the hill</v>
      </c>
      <c r="F26" s="4">
        <f t="shared" si="7"/>
        <v>7</v>
      </c>
      <c r="G26" s="4">
        <v>53</v>
      </c>
      <c r="H26" s="17">
        <f t="shared" si="6"/>
        <v>7.53</v>
      </c>
      <c r="I26" s="4" t="str">
        <f t="shared" si="8"/>
        <v/>
      </c>
      <c r="J26" s="4" t="str">
        <f t="shared" si="8"/>
        <v/>
      </c>
      <c r="K26" s="4" t="str">
        <f t="shared" si="8"/>
        <v/>
      </c>
      <c r="L26" s="4" t="str">
        <f t="shared" si="8"/>
        <v/>
      </c>
      <c r="M26" s="4" t="str">
        <f t="shared" si="8"/>
        <v/>
      </c>
      <c r="N26" s="4" t="str">
        <f t="shared" si="8"/>
        <v/>
      </c>
      <c r="O26" s="4" t="str">
        <f t="shared" si="8"/>
        <v/>
      </c>
      <c r="P26" s="4" t="str">
        <f t="shared" si="8"/>
        <v/>
      </c>
      <c r="Q26" s="4" t="str">
        <f t="shared" si="8"/>
        <v/>
      </c>
      <c r="R26" s="4" t="str">
        <f t="shared" si="4"/>
        <v>Higham on the hill</v>
      </c>
      <c r="T26" s="21">
        <v>442</v>
      </c>
      <c r="U26" s="2" t="s">
        <v>382</v>
      </c>
      <c r="V26" s="2">
        <v>5</v>
      </c>
      <c r="W26" s="49" t="s">
        <v>30</v>
      </c>
      <c r="X26" s="79">
        <f t="shared" si="5"/>
        <v>442</v>
      </c>
    </row>
    <row r="27" spans="1:24" x14ac:dyDescent="0.2">
      <c r="A27" s="20">
        <v>19</v>
      </c>
      <c r="B27" s="21">
        <v>585</v>
      </c>
      <c r="C27" s="19" t="str">
        <f t="shared" si="0"/>
        <v>James Tansey</v>
      </c>
      <c r="D27" s="2">
        <f t="shared" si="1"/>
        <v>6</v>
      </c>
      <c r="E27" s="19" t="str">
        <f t="shared" si="2"/>
        <v>Thurlaston C of E</v>
      </c>
      <c r="F27" s="4">
        <f t="shared" si="7"/>
        <v>7</v>
      </c>
      <c r="G27" s="4">
        <v>53</v>
      </c>
      <c r="H27" s="17">
        <f t="shared" si="6"/>
        <v>7.53</v>
      </c>
      <c r="I27" s="4" t="str">
        <f t="shared" si="8"/>
        <v/>
      </c>
      <c r="J27" s="4" t="str">
        <f t="shared" si="8"/>
        <v/>
      </c>
      <c r="K27" s="4" t="str">
        <f t="shared" si="8"/>
        <v/>
      </c>
      <c r="L27" s="4" t="str">
        <f t="shared" si="8"/>
        <v/>
      </c>
      <c r="M27" s="4" t="str">
        <f t="shared" si="8"/>
        <v/>
      </c>
      <c r="N27" s="4">
        <f t="shared" si="8"/>
        <v>19</v>
      </c>
      <c r="O27" s="4" t="str">
        <f t="shared" si="8"/>
        <v/>
      </c>
      <c r="P27" s="4" t="str">
        <f t="shared" si="8"/>
        <v/>
      </c>
      <c r="Q27" s="4" t="str">
        <f t="shared" si="8"/>
        <v/>
      </c>
      <c r="R27" s="4" t="str">
        <f t="shared" si="4"/>
        <v/>
      </c>
      <c r="T27" s="21">
        <v>443</v>
      </c>
      <c r="U27" s="2" t="s">
        <v>383</v>
      </c>
      <c r="V27" s="2">
        <v>5</v>
      </c>
      <c r="W27" s="49" t="s">
        <v>30</v>
      </c>
      <c r="X27" s="79">
        <f t="shared" si="5"/>
        <v>443</v>
      </c>
    </row>
    <row r="28" spans="1:24" x14ac:dyDescent="0.2">
      <c r="A28" s="2">
        <v>20</v>
      </c>
      <c r="B28" s="21">
        <v>446</v>
      </c>
      <c r="C28" s="19" t="str">
        <f t="shared" si="0"/>
        <v>Rohan Stokes</v>
      </c>
      <c r="D28" s="2">
        <f t="shared" si="1"/>
        <v>5</v>
      </c>
      <c r="E28" s="19" t="str">
        <f t="shared" si="2"/>
        <v>Charnwood</v>
      </c>
      <c r="F28" s="4">
        <v>8</v>
      </c>
      <c r="G28" s="4">
        <v>0</v>
      </c>
      <c r="H28" s="17">
        <f t="shared" si="6"/>
        <v>8</v>
      </c>
      <c r="I28" s="4" t="str">
        <f t="shared" si="8"/>
        <v/>
      </c>
      <c r="J28" s="4">
        <f t="shared" si="8"/>
        <v>20</v>
      </c>
      <c r="K28" s="4" t="str">
        <f t="shared" si="8"/>
        <v/>
      </c>
      <c r="L28" s="4" t="str">
        <f t="shared" si="8"/>
        <v/>
      </c>
      <c r="M28" s="4" t="str">
        <f t="shared" si="8"/>
        <v/>
      </c>
      <c r="N28" s="4" t="str">
        <f t="shared" si="8"/>
        <v/>
      </c>
      <c r="O28" s="4" t="str">
        <f t="shared" si="8"/>
        <v/>
      </c>
      <c r="P28" s="4" t="str">
        <f t="shared" si="8"/>
        <v/>
      </c>
      <c r="Q28" s="4" t="str">
        <f t="shared" si="8"/>
        <v/>
      </c>
      <c r="R28" s="4" t="str">
        <f t="shared" si="4"/>
        <v/>
      </c>
      <c r="T28" s="21">
        <v>446</v>
      </c>
      <c r="U28" s="2" t="s">
        <v>384</v>
      </c>
      <c r="V28" s="2">
        <v>5</v>
      </c>
      <c r="W28" s="48" t="s">
        <v>39</v>
      </c>
      <c r="X28" s="79">
        <f t="shared" si="5"/>
        <v>446</v>
      </c>
    </row>
    <row r="29" spans="1:24" x14ac:dyDescent="0.2">
      <c r="A29" s="20">
        <v>21</v>
      </c>
      <c r="B29" s="21">
        <v>362</v>
      </c>
      <c r="C29" s="19" t="str">
        <f t="shared" si="0"/>
        <v>Oliver Hawkins</v>
      </c>
      <c r="D29" s="2">
        <f t="shared" si="1"/>
        <v>5</v>
      </c>
      <c r="E29" s="19" t="str">
        <f t="shared" si="2"/>
        <v>Charnwood</v>
      </c>
      <c r="F29" s="4">
        <f t="shared" si="7"/>
        <v>8</v>
      </c>
      <c r="G29" s="4">
        <v>3</v>
      </c>
      <c r="H29" s="17">
        <f t="shared" si="6"/>
        <v>8.0299999999999994</v>
      </c>
      <c r="I29" s="4" t="str">
        <f t="shared" si="8"/>
        <v/>
      </c>
      <c r="J29" s="4">
        <f t="shared" si="8"/>
        <v>21</v>
      </c>
      <c r="K29" s="4" t="str">
        <f t="shared" si="8"/>
        <v/>
      </c>
      <c r="L29" s="4" t="str">
        <f t="shared" si="8"/>
        <v/>
      </c>
      <c r="M29" s="4" t="str">
        <f t="shared" si="8"/>
        <v/>
      </c>
      <c r="N29" s="4" t="str">
        <f t="shared" si="8"/>
        <v/>
      </c>
      <c r="O29" s="4" t="str">
        <f t="shared" si="8"/>
        <v/>
      </c>
      <c r="P29" s="4" t="str">
        <f t="shared" si="8"/>
        <v/>
      </c>
      <c r="Q29" s="4" t="str">
        <f t="shared" si="8"/>
        <v/>
      </c>
      <c r="R29" s="4" t="str">
        <f t="shared" si="4"/>
        <v/>
      </c>
      <c r="T29" s="21">
        <v>771</v>
      </c>
      <c r="U29" s="2" t="s">
        <v>385</v>
      </c>
      <c r="V29" s="2">
        <v>5</v>
      </c>
      <c r="W29" s="19" t="s">
        <v>386</v>
      </c>
      <c r="X29" s="79">
        <f t="shared" si="5"/>
        <v>771</v>
      </c>
    </row>
    <row r="30" spans="1:24" x14ac:dyDescent="0.2">
      <c r="A30" s="2">
        <v>22</v>
      </c>
      <c r="B30" s="21">
        <v>675</v>
      </c>
      <c r="C30" s="19" t="str">
        <f t="shared" si="0"/>
        <v>Noah Smith</v>
      </c>
      <c r="D30" s="2">
        <f t="shared" si="1"/>
        <v>6</v>
      </c>
      <c r="E30" s="19" t="str">
        <f t="shared" si="2"/>
        <v>Market Harboro AC</v>
      </c>
      <c r="F30" s="4">
        <f>+F29</f>
        <v>8</v>
      </c>
      <c r="G30" s="4">
        <v>4</v>
      </c>
      <c r="H30" s="17">
        <f t="shared" si="6"/>
        <v>8.0399999999999991</v>
      </c>
      <c r="I30" s="4" t="str">
        <f t="shared" si="8"/>
        <v/>
      </c>
      <c r="J30" s="4" t="str">
        <f t="shared" si="8"/>
        <v/>
      </c>
      <c r="K30" s="4" t="str">
        <f t="shared" si="8"/>
        <v/>
      </c>
      <c r="L30" s="4" t="str">
        <f t="shared" si="8"/>
        <v/>
      </c>
      <c r="M30" s="4" t="str">
        <f t="shared" si="8"/>
        <v/>
      </c>
      <c r="N30" s="4" t="str">
        <f t="shared" si="8"/>
        <v/>
      </c>
      <c r="O30" s="4" t="str">
        <f t="shared" si="8"/>
        <v/>
      </c>
      <c r="P30" s="4" t="str">
        <f t="shared" si="8"/>
        <v/>
      </c>
      <c r="Q30" s="4" t="str">
        <f t="shared" si="8"/>
        <v/>
      </c>
      <c r="R30" s="4" t="str">
        <f t="shared" si="4"/>
        <v>Market Harboro AC</v>
      </c>
      <c r="T30" s="21">
        <v>452</v>
      </c>
      <c r="U30" s="2" t="s">
        <v>387</v>
      </c>
      <c r="V30" s="2">
        <v>5</v>
      </c>
      <c r="W30" s="39" t="s">
        <v>217</v>
      </c>
      <c r="X30" s="79">
        <f t="shared" si="5"/>
        <v>452</v>
      </c>
    </row>
    <row r="31" spans="1:24" x14ac:dyDescent="0.2">
      <c r="A31" s="20">
        <v>23</v>
      </c>
      <c r="B31" s="21">
        <v>370</v>
      </c>
      <c r="C31" s="19" t="str">
        <f t="shared" si="0"/>
        <v>Sam Haines</v>
      </c>
      <c r="D31" s="2">
        <f t="shared" si="1"/>
        <v>5</v>
      </c>
      <c r="E31" s="19" t="str">
        <f t="shared" si="2"/>
        <v xml:space="preserve">Ivanhoe Robins </v>
      </c>
      <c r="F31" s="4">
        <f t="shared" si="7"/>
        <v>8</v>
      </c>
      <c r="G31" s="4">
        <v>4</v>
      </c>
      <c r="H31" s="17">
        <f t="shared" si="6"/>
        <v>8.0399999999999991</v>
      </c>
      <c r="I31" s="4">
        <f t="shared" si="8"/>
        <v>23</v>
      </c>
      <c r="J31" s="4" t="str">
        <f t="shared" si="8"/>
        <v/>
      </c>
      <c r="K31" s="4" t="str">
        <f t="shared" si="8"/>
        <v/>
      </c>
      <c r="L31" s="4" t="str">
        <f t="shared" si="8"/>
        <v/>
      </c>
      <c r="M31" s="4" t="str">
        <f t="shared" si="8"/>
        <v/>
      </c>
      <c r="N31" s="4" t="str">
        <f t="shared" si="8"/>
        <v/>
      </c>
      <c r="O31" s="4" t="str">
        <f t="shared" si="8"/>
        <v/>
      </c>
      <c r="P31" s="4" t="str">
        <f t="shared" si="8"/>
        <v/>
      </c>
      <c r="Q31" s="4" t="str">
        <f t="shared" si="8"/>
        <v/>
      </c>
      <c r="R31" s="4" t="str">
        <f t="shared" si="4"/>
        <v/>
      </c>
      <c r="T31" s="21">
        <v>456</v>
      </c>
      <c r="U31" s="2" t="s">
        <v>388</v>
      </c>
      <c r="V31" s="2">
        <v>5</v>
      </c>
      <c r="W31" s="19" t="s">
        <v>20</v>
      </c>
      <c r="X31" s="79">
        <f t="shared" si="5"/>
        <v>456</v>
      </c>
    </row>
    <row r="32" spans="1:24" x14ac:dyDescent="0.2">
      <c r="A32" s="2">
        <v>23</v>
      </c>
      <c r="B32" s="21">
        <v>372</v>
      </c>
      <c r="C32" s="19" t="str">
        <f t="shared" si="0"/>
        <v>Noah Bishop</v>
      </c>
      <c r="D32" s="2">
        <f t="shared" si="1"/>
        <v>5</v>
      </c>
      <c r="E32" s="19" t="str">
        <f t="shared" si="2"/>
        <v xml:space="preserve">Ivanhoe Robins </v>
      </c>
      <c r="F32" s="4">
        <f t="shared" si="7"/>
        <v>8</v>
      </c>
      <c r="G32" s="4">
        <v>4</v>
      </c>
      <c r="H32" s="17">
        <f t="shared" si="6"/>
        <v>8.0399999999999991</v>
      </c>
      <c r="I32" s="4">
        <f t="shared" si="8"/>
        <v>23</v>
      </c>
      <c r="J32" s="4" t="str">
        <f t="shared" si="8"/>
        <v/>
      </c>
      <c r="K32" s="4" t="str">
        <f t="shared" si="8"/>
        <v/>
      </c>
      <c r="L32" s="4" t="str">
        <f t="shared" si="8"/>
        <v/>
      </c>
      <c r="M32" s="4" t="str">
        <f t="shared" si="8"/>
        <v/>
      </c>
      <c r="N32" s="4" t="str">
        <f t="shared" si="8"/>
        <v/>
      </c>
      <c r="O32" s="4" t="str">
        <f t="shared" si="8"/>
        <v/>
      </c>
      <c r="P32" s="4" t="str">
        <f t="shared" si="8"/>
        <v/>
      </c>
      <c r="Q32" s="4" t="str">
        <f t="shared" si="8"/>
        <v/>
      </c>
      <c r="R32" s="4" t="str">
        <f t="shared" si="4"/>
        <v/>
      </c>
      <c r="T32" s="21">
        <v>463</v>
      </c>
      <c r="U32" s="2" t="s">
        <v>389</v>
      </c>
      <c r="V32" s="2">
        <v>6</v>
      </c>
      <c r="W32" s="52" t="s">
        <v>30</v>
      </c>
      <c r="X32" s="79" t="e">
        <f t="shared" si="5"/>
        <v>#N/A</v>
      </c>
    </row>
    <row r="33" spans="1:24" x14ac:dyDescent="0.2">
      <c r="A33" s="20">
        <v>25</v>
      </c>
      <c r="B33" s="21">
        <v>685</v>
      </c>
      <c r="C33" s="19" t="str">
        <f t="shared" si="0"/>
        <v>Tobi Culver</v>
      </c>
      <c r="D33" s="2">
        <f t="shared" si="1"/>
        <v>5</v>
      </c>
      <c r="E33" s="19" t="str">
        <f t="shared" si="2"/>
        <v xml:space="preserve">Ivanhoe Robins </v>
      </c>
      <c r="F33" s="4">
        <f t="shared" si="7"/>
        <v>8</v>
      </c>
      <c r="G33" s="4">
        <v>6</v>
      </c>
      <c r="H33" s="17">
        <f t="shared" si="6"/>
        <v>8.06</v>
      </c>
      <c r="I33" s="4">
        <f t="shared" si="8"/>
        <v>25</v>
      </c>
      <c r="J33" s="4" t="str">
        <f t="shared" si="8"/>
        <v/>
      </c>
      <c r="K33" s="4" t="str">
        <f t="shared" si="8"/>
        <v/>
      </c>
      <c r="L33" s="4" t="str">
        <f t="shared" si="8"/>
        <v/>
      </c>
      <c r="M33" s="4" t="str">
        <f t="shared" si="8"/>
        <v/>
      </c>
      <c r="N33" s="4" t="str">
        <f t="shared" si="8"/>
        <v/>
      </c>
      <c r="O33" s="4" t="str">
        <f t="shared" si="8"/>
        <v/>
      </c>
      <c r="P33" s="4" t="str">
        <f t="shared" si="8"/>
        <v/>
      </c>
      <c r="Q33" s="4" t="str">
        <f t="shared" si="8"/>
        <v/>
      </c>
      <c r="R33" s="4" t="str">
        <f t="shared" si="4"/>
        <v/>
      </c>
      <c r="T33" s="21">
        <v>489</v>
      </c>
      <c r="U33" s="2" t="s">
        <v>390</v>
      </c>
      <c r="V33" s="2">
        <v>5</v>
      </c>
      <c r="W33" s="19" t="s">
        <v>320</v>
      </c>
      <c r="X33" s="79">
        <f t="shared" si="5"/>
        <v>489</v>
      </c>
    </row>
    <row r="34" spans="1:24" x14ac:dyDescent="0.2">
      <c r="A34" s="2">
        <v>26</v>
      </c>
      <c r="B34" s="21">
        <v>443</v>
      </c>
      <c r="C34" s="19" t="str">
        <f t="shared" si="0"/>
        <v>Bradley Davis</v>
      </c>
      <c r="D34" s="2">
        <f t="shared" si="1"/>
        <v>5</v>
      </c>
      <c r="E34" s="19" t="str">
        <f t="shared" si="2"/>
        <v xml:space="preserve">Ivanhoe Robins </v>
      </c>
      <c r="F34" s="4">
        <f t="shared" si="7"/>
        <v>8</v>
      </c>
      <c r="G34" s="4">
        <v>10</v>
      </c>
      <c r="H34" s="17">
        <f t="shared" si="6"/>
        <v>8.1</v>
      </c>
      <c r="I34" s="4">
        <f t="shared" si="8"/>
        <v>26</v>
      </c>
      <c r="J34" s="4" t="str">
        <f t="shared" si="8"/>
        <v/>
      </c>
      <c r="K34" s="4" t="str">
        <f t="shared" si="8"/>
        <v/>
      </c>
      <c r="L34" s="4" t="str">
        <f t="shared" si="8"/>
        <v/>
      </c>
      <c r="M34" s="4" t="str">
        <f t="shared" si="8"/>
        <v/>
      </c>
      <c r="N34" s="4" t="str">
        <f t="shared" si="8"/>
        <v/>
      </c>
      <c r="O34" s="4" t="str">
        <f t="shared" si="8"/>
        <v/>
      </c>
      <c r="P34" s="4" t="str">
        <f t="shared" si="8"/>
        <v/>
      </c>
      <c r="Q34" s="4" t="str">
        <f t="shared" si="8"/>
        <v/>
      </c>
      <c r="R34" s="4" t="str">
        <f t="shared" si="4"/>
        <v/>
      </c>
      <c r="T34" s="21">
        <v>494</v>
      </c>
      <c r="U34" s="2" t="s">
        <v>391</v>
      </c>
      <c r="V34" s="2">
        <v>6</v>
      </c>
      <c r="W34" s="58" t="s">
        <v>24</v>
      </c>
      <c r="X34" s="79">
        <f t="shared" si="5"/>
        <v>494</v>
      </c>
    </row>
    <row r="35" spans="1:24" x14ac:dyDescent="0.2">
      <c r="A35" s="20">
        <v>27</v>
      </c>
      <c r="B35" s="21">
        <v>771</v>
      </c>
      <c r="C35" s="19" t="str">
        <f t="shared" si="0"/>
        <v>Benjamin Wagg</v>
      </c>
      <c r="D35" s="2">
        <f t="shared" si="1"/>
        <v>5</v>
      </c>
      <c r="E35" s="19" t="str">
        <f t="shared" si="2"/>
        <v>Wymeswold</v>
      </c>
      <c r="F35" s="4">
        <f t="shared" si="7"/>
        <v>8</v>
      </c>
      <c r="G35" s="4">
        <v>12</v>
      </c>
      <c r="H35" s="17">
        <f t="shared" si="6"/>
        <v>8.1199999999999992</v>
      </c>
      <c r="I35" s="4" t="str">
        <f t="shared" si="8"/>
        <v/>
      </c>
      <c r="J35" s="4" t="str">
        <f t="shared" si="8"/>
        <v/>
      </c>
      <c r="K35" s="4" t="str">
        <f t="shared" si="8"/>
        <v/>
      </c>
      <c r="L35" s="4" t="str">
        <f t="shared" si="8"/>
        <v/>
      </c>
      <c r="M35" s="4" t="str">
        <f t="shared" si="8"/>
        <v/>
      </c>
      <c r="N35" s="4" t="str">
        <f t="shared" si="8"/>
        <v/>
      </c>
      <c r="O35" s="4" t="str">
        <f t="shared" si="8"/>
        <v/>
      </c>
      <c r="P35" s="4" t="str">
        <f t="shared" si="8"/>
        <v/>
      </c>
      <c r="Q35" s="4" t="str">
        <f t="shared" si="8"/>
        <v/>
      </c>
      <c r="R35" s="4" t="str">
        <f t="shared" si="4"/>
        <v>Wymeswold</v>
      </c>
      <c r="T35" s="21">
        <v>528</v>
      </c>
      <c r="U35" s="2" t="s">
        <v>392</v>
      </c>
      <c r="V35" s="2">
        <v>5</v>
      </c>
      <c r="W35" s="36" t="s">
        <v>64</v>
      </c>
      <c r="X35" s="79">
        <f t="shared" si="5"/>
        <v>528</v>
      </c>
    </row>
    <row r="36" spans="1:24" x14ac:dyDescent="0.2">
      <c r="A36" s="2">
        <v>28</v>
      </c>
      <c r="B36" s="21">
        <v>667</v>
      </c>
      <c r="C36" s="19" t="str">
        <f t="shared" si="0"/>
        <v>Oscar Eddington</v>
      </c>
      <c r="D36" s="2">
        <f t="shared" si="1"/>
        <v>5</v>
      </c>
      <c r="E36" s="19" t="str">
        <f t="shared" si="2"/>
        <v>Martinshaw Primary</v>
      </c>
      <c r="F36" s="4">
        <f t="shared" si="7"/>
        <v>8</v>
      </c>
      <c r="G36" s="4">
        <v>15</v>
      </c>
      <c r="H36" s="17">
        <f t="shared" si="6"/>
        <v>8.15</v>
      </c>
      <c r="I36" s="4" t="str">
        <f t="shared" si="8"/>
        <v/>
      </c>
      <c r="J36" s="4" t="str">
        <f t="shared" si="8"/>
        <v/>
      </c>
      <c r="K36" s="4" t="str">
        <f t="shared" si="8"/>
        <v/>
      </c>
      <c r="L36" s="4" t="str">
        <f t="shared" si="8"/>
        <v/>
      </c>
      <c r="M36" s="4" t="str">
        <f t="shared" si="8"/>
        <v/>
      </c>
      <c r="N36" s="4" t="str">
        <f t="shared" si="8"/>
        <v/>
      </c>
      <c r="O36" s="4" t="str">
        <f t="shared" si="8"/>
        <v/>
      </c>
      <c r="P36" s="4" t="str">
        <f t="shared" si="8"/>
        <v/>
      </c>
      <c r="Q36" s="4" t="str">
        <f t="shared" si="8"/>
        <v/>
      </c>
      <c r="R36" s="4" t="str">
        <f t="shared" si="4"/>
        <v>Martinshaw Primary</v>
      </c>
      <c r="T36" s="21">
        <v>529</v>
      </c>
      <c r="U36" s="2" t="s">
        <v>393</v>
      </c>
      <c r="V36" s="2">
        <v>5</v>
      </c>
      <c r="W36" s="36" t="s">
        <v>64</v>
      </c>
      <c r="X36" s="79">
        <f t="shared" si="5"/>
        <v>529</v>
      </c>
    </row>
    <row r="37" spans="1:24" x14ac:dyDescent="0.2">
      <c r="A37" s="20">
        <v>29</v>
      </c>
      <c r="B37" s="21">
        <v>529</v>
      </c>
      <c r="C37" s="19" t="str">
        <f t="shared" si="0"/>
        <v>Thomas Daft</v>
      </c>
      <c r="D37" s="2">
        <f t="shared" si="1"/>
        <v>5</v>
      </c>
      <c r="E37" s="19" t="str">
        <f t="shared" si="2"/>
        <v>Orchard Primary</v>
      </c>
      <c r="F37" s="4">
        <f t="shared" si="7"/>
        <v>8</v>
      </c>
      <c r="G37" s="4">
        <v>19</v>
      </c>
      <c r="H37" s="17">
        <f t="shared" si="6"/>
        <v>8.19</v>
      </c>
      <c r="I37" s="4" t="str">
        <f t="shared" si="8"/>
        <v/>
      </c>
      <c r="J37" s="4" t="str">
        <f t="shared" si="8"/>
        <v/>
      </c>
      <c r="K37" s="4" t="str">
        <f t="shared" si="8"/>
        <v/>
      </c>
      <c r="L37" s="4">
        <f t="shared" si="8"/>
        <v>29</v>
      </c>
      <c r="M37" s="4" t="str">
        <f t="shared" si="8"/>
        <v/>
      </c>
      <c r="N37" s="4" t="str">
        <f t="shared" si="8"/>
        <v/>
      </c>
      <c r="O37" s="4" t="str">
        <f t="shared" si="8"/>
        <v/>
      </c>
      <c r="P37" s="4" t="str">
        <f t="shared" si="8"/>
        <v/>
      </c>
      <c r="Q37" s="4" t="str">
        <f t="shared" si="8"/>
        <v/>
      </c>
      <c r="R37" s="4" t="str">
        <f t="shared" si="4"/>
        <v/>
      </c>
      <c r="T37" s="21">
        <v>530</v>
      </c>
      <c r="U37" s="2" t="s">
        <v>394</v>
      </c>
      <c r="V37" s="2">
        <v>5</v>
      </c>
      <c r="W37" s="36" t="s">
        <v>64</v>
      </c>
      <c r="X37" s="79">
        <f t="shared" si="5"/>
        <v>530</v>
      </c>
    </row>
    <row r="38" spans="1:24" x14ac:dyDescent="0.2">
      <c r="A38" s="2">
        <v>30</v>
      </c>
      <c r="B38" s="21">
        <v>717</v>
      </c>
      <c r="C38" s="19" t="str">
        <f t="shared" si="0"/>
        <v>Alex Wilebore</v>
      </c>
      <c r="D38" s="2">
        <f t="shared" si="1"/>
        <v>6</v>
      </c>
      <c r="E38" s="19" t="str">
        <f t="shared" si="2"/>
        <v>Hinckley RC</v>
      </c>
      <c r="F38" s="4">
        <f t="shared" si="7"/>
        <v>8</v>
      </c>
      <c r="G38" s="4">
        <v>26</v>
      </c>
      <c r="H38" s="17">
        <f t="shared" si="6"/>
        <v>8.26</v>
      </c>
      <c r="I38" s="4" t="str">
        <f t="shared" si="8"/>
        <v/>
      </c>
      <c r="J38" s="4" t="str">
        <f t="shared" si="8"/>
        <v/>
      </c>
      <c r="K38" s="4" t="str">
        <f t="shared" si="8"/>
        <v/>
      </c>
      <c r="L38" s="4" t="str">
        <f t="shared" si="8"/>
        <v/>
      </c>
      <c r="M38" s="4" t="str">
        <f t="shared" si="8"/>
        <v/>
      </c>
      <c r="N38" s="4" t="str">
        <f t="shared" si="8"/>
        <v/>
      </c>
      <c r="O38" s="4" t="str">
        <f t="shared" si="8"/>
        <v/>
      </c>
      <c r="P38" s="4" t="str">
        <f t="shared" si="8"/>
        <v/>
      </c>
      <c r="Q38" s="4" t="str">
        <f t="shared" si="8"/>
        <v/>
      </c>
      <c r="R38" s="4" t="str">
        <f t="shared" si="4"/>
        <v>Hinckley RC</v>
      </c>
      <c r="T38" s="21">
        <v>531</v>
      </c>
      <c r="U38" s="2" t="s">
        <v>395</v>
      </c>
      <c r="V38" s="2">
        <v>5</v>
      </c>
      <c r="W38" s="36" t="s">
        <v>64</v>
      </c>
      <c r="X38" s="79">
        <f t="shared" si="5"/>
        <v>531</v>
      </c>
    </row>
    <row r="39" spans="1:24" x14ac:dyDescent="0.2">
      <c r="A39" s="20">
        <v>31</v>
      </c>
      <c r="B39" s="21">
        <v>594</v>
      </c>
      <c r="C39" s="19" t="str">
        <f t="shared" si="0"/>
        <v>Jamie Davis</v>
      </c>
      <c r="D39" s="2">
        <f t="shared" si="1"/>
        <v>6</v>
      </c>
      <c r="E39" s="19" t="str">
        <f t="shared" si="2"/>
        <v>St Peter's Market Bosworth</v>
      </c>
      <c r="F39" s="4">
        <f t="shared" si="7"/>
        <v>8</v>
      </c>
      <c r="G39" s="4">
        <v>32</v>
      </c>
      <c r="H39" s="17">
        <f t="shared" si="6"/>
        <v>8.32</v>
      </c>
      <c r="I39" s="4" t="str">
        <f t="shared" si="8"/>
        <v/>
      </c>
      <c r="J39" s="4" t="str">
        <f t="shared" si="8"/>
        <v/>
      </c>
      <c r="K39" s="4" t="str">
        <f t="shared" si="8"/>
        <v/>
      </c>
      <c r="L39" s="4" t="str">
        <f t="shared" si="8"/>
        <v/>
      </c>
      <c r="M39" s="4" t="str">
        <f t="shared" si="8"/>
        <v/>
      </c>
      <c r="N39" s="4" t="str">
        <f t="shared" si="8"/>
        <v/>
      </c>
      <c r="O39" s="4">
        <f t="shared" si="8"/>
        <v>31</v>
      </c>
      <c r="P39" s="4" t="str">
        <f t="shared" si="8"/>
        <v/>
      </c>
      <c r="Q39" s="4" t="str">
        <f t="shared" si="8"/>
        <v/>
      </c>
      <c r="R39" s="4" t="str">
        <f t="shared" si="4"/>
        <v/>
      </c>
      <c r="T39" s="21">
        <v>535</v>
      </c>
      <c r="U39" s="2" t="s">
        <v>396</v>
      </c>
      <c r="V39" s="2">
        <v>5</v>
      </c>
      <c r="W39" s="19" t="s">
        <v>397</v>
      </c>
      <c r="X39" s="79">
        <f t="shared" si="5"/>
        <v>535</v>
      </c>
    </row>
    <row r="40" spans="1:24" x14ac:dyDescent="0.2">
      <c r="A40" s="2">
        <v>32</v>
      </c>
      <c r="B40" s="21">
        <v>640</v>
      </c>
      <c r="C40" s="19" t="str">
        <f t="shared" si="0"/>
        <v>Rees Morton</v>
      </c>
      <c r="D40" s="2">
        <f t="shared" si="1"/>
        <v>5</v>
      </c>
      <c r="E40" s="19" t="str">
        <f t="shared" si="2"/>
        <v>St Peter's Market Bosworth</v>
      </c>
      <c r="F40" s="4">
        <f t="shared" si="7"/>
        <v>8</v>
      </c>
      <c r="G40" s="4">
        <v>35</v>
      </c>
      <c r="H40" s="17">
        <f t="shared" si="6"/>
        <v>8.35</v>
      </c>
      <c r="I40" s="4" t="str">
        <f t="shared" si="8"/>
        <v/>
      </c>
      <c r="J40" s="4" t="str">
        <f t="shared" si="8"/>
        <v/>
      </c>
      <c r="K40" s="4" t="str">
        <f t="shared" si="8"/>
        <v/>
      </c>
      <c r="L40" s="4" t="str">
        <f t="shared" si="8"/>
        <v/>
      </c>
      <c r="M40" s="4" t="str">
        <f t="shared" si="8"/>
        <v/>
      </c>
      <c r="N40" s="4" t="str">
        <f t="shared" si="8"/>
        <v/>
      </c>
      <c r="O40" s="4">
        <f t="shared" si="8"/>
        <v>32</v>
      </c>
      <c r="P40" s="4" t="str">
        <f t="shared" si="8"/>
        <v/>
      </c>
      <c r="Q40" s="4" t="str">
        <f t="shared" si="8"/>
        <v/>
      </c>
      <c r="R40" s="4" t="str">
        <f t="shared" si="4"/>
        <v/>
      </c>
      <c r="T40" s="21">
        <v>539</v>
      </c>
      <c r="U40" s="2" t="s">
        <v>398</v>
      </c>
      <c r="V40" s="2">
        <v>6</v>
      </c>
      <c r="W40" s="63" t="s">
        <v>205</v>
      </c>
      <c r="X40" s="79" t="e">
        <f t="shared" si="5"/>
        <v>#N/A</v>
      </c>
    </row>
    <row r="41" spans="1:24" x14ac:dyDescent="0.2">
      <c r="A41" s="20">
        <v>33</v>
      </c>
      <c r="B41" s="21">
        <v>702</v>
      </c>
      <c r="C41" s="19" t="str">
        <f t="shared" si="0"/>
        <v>Emlyn Brown</v>
      </c>
      <c r="D41" s="2">
        <f t="shared" si="1"/>
        <v>5</v>
      </c>
      <c r="E41" s="19" t="str">
        <f t="shared" si="2"/>
        <v>St Barts</v>
      </c>
      <c r="F41" s="4">
        <f t="shared" si="7"/>
        <v>8</v>
      </c>
      <c r="G41" s="4">
        <v>42</v>
      </c>
      <c r="H41" s="17">
        <f t="shared" si="6"/>
        <v>8.42</v>
      </c>
      <c r="I41" s="4" t="str">
        <f t="shared" ref="I41:Q56" si="9">IF($E41=I$8,+$A41,"")</f>
        <v/>
      </c>
      <c r="J41" s="4" t="str">
        <f t="shared" si="9"/>
        <v/>
      </c>
      <c r="K41" s="4" t="str">
        <f t="shared" si="9"/>
        <v/>
      </c>
      <c r="L41" s="4" t="str">
        <f t="shared" si="9"/>
        <v/>
      </c>
      <c r="M41" s="4" t="str">
        <f t="shared" si="9"/>
        <v/>
      </c>
      <c r="N41" s="4" t="str">
        <f t="shared" si="9"/>
        <v/>
      </c>
      <c r="O41" s="4" t="str">
        <f t="shared" si="9"/>
        <v/>
      </c>
      <c r="P41" s="4">
        <f t="shared" si="9"/>
        <v>33</v>
      </c>
      <c r="Q41" s="4" t="str">
        <f t="shared" si="9"/>
        <v/>
      </c>
      <c r="R41" s="4" t="str">
        <f t="shared" si="4"/>
        <v/>
      </c>
      <c r="T41" s="21">
        <v>544</v>
      </c>
      <c r="U41" s="2" t="s">
        <v>399</v>
      </c>
      <c r="V41" s="2">
        <v>6</v>
      </c>
      <c r="W41" s="52" t="s">
        <v>30</v>
      </c>
      <c r="X41" s="79" t="e">
        <f t="shared" si="5"/>
        <v>#N/A</v>
      </c>
    </row>
    <row r="42" spans="1:24" x14ac:dyDescent="0.2">
      <c r="A42" s="2">
        <v>34</v>
      </c>
      <c r="B42" s="21">
        <v>600</v>
      </c>
      <c r="C42" s="19" t="str">
        <f t="shared" si="0"/>
        <v>Sam Riley-Flinders</v>
      </c>
      <c r="D42" s="2">
        <f t="shared" si="1"/>
        <v>6</v>
      </c>
      <c r="E42" s="19" t="str">
        <f t="shared" si="2"/>
        <v>St Peter's Market Bosworth</v>
      </c>
      <c r="F42" s="4">
        <f t="shared" si="7"/>
        <v>8</v>
      </c>
      <c r="G42" s="4">
        <v>43</v>
      </c>
      <c r="H42" s="17">
        <f t="shared" si="6"/>
        <v>8.43</v>
      </c>
      <c r="I42" s="4" t="str">
        <f t="shared" si="9"/>
        <v/>
      </c>
      <c r="J42" s="4" t="str">
        <f t="shared" si="9"/>
        <v/>
      </c>
      <c r="K42" s="4" t="str">
        <f t="shared" si="9"/>
        <v/>
      </c>
      <c r="L42" s="4" t="str">
        <f t="shared" si="9"/>
        <v/>
      </c>
      <c r="M42" s="4" t="str">
        <f t="shared" si="9"/>
        <v/>
      </c>
      <c r="N42" s="4" t="str">
        <f t="shared" si="9"/>
        <v/>
      </c>
      <c r="O42" s="4">
        <f t="shared" si="9"/>
        <v>34</v>
      </c>
      <c r="P42" s="4" t="str">
        <f t="shared" si="9"/>
        <v/>
      </c>
      <c r="Q42" s="4" t="str">
        <f t="shared" si="9"/>
        <v/>
      </c>
      <c r="R42" s="4" t="str">
        <f t="shared" si="4"/>
        <v/>
      </c>
      <c r="T42" s="21">
        <v>549</v>
      </c>
      <c r="U42" s="2" t="s">
        <v>400</v>
      </c>
      <c r="V42" s="2">
        <v>6</v>
      </c>
      <c r="W42" s="19" t="s">
        <v>45</v>
      </c>
      <c r="X42" s="79">
        <f t="shared" si="5"/>
        <v>549</v>
      </c>
    </row>
    <row r="43" spans="1:24" x14ac:dyDescent="0.2">
      <c r="A43" s="20">
        <v>35</v>
      </c>
      <c r="B43" s="21">
        <v>530</v>
      </c>
      <c r="C43" s="19" t="str">
        <f t="shared" si="0"/>
        <v>Luke Campbell</v>
      </c>
      <c r="D43" s="2">
        <f t="shared" si="1"/>
        <v>5</v>
      </c>
      <c r="E43" s="19" t="str">
        <f t="shared" si="2"/>
        <v>Orchard Primary</v>
      </c>
      <c r="F43" s="4">
        <f t="shared" si="7"/>
        <v>8</v>
      </c>
      <c r="G43" s="4">
        <v>44</v>
      </c>
      <c r="H43" s="17">
        <f t="shared" si="6"/>
        <v>8.44</v>
      </c>
      <c r="I43" s="4" t="str">
        <f t="shared" si="9"/>
        <v/>
      </c>
      <c r="J43" s="4" t="str">
        <f t="shared" si="9"/>
        <v/>
      </c>
      <c r="K43" s="4" t="str">
        <f t="shared" si="9"/>
        <v/>
      </c>
      <c r="L43" s="4">
        <f t="shared" si="9"/>
        <v>35</v>
      </c>
      <c r="M43" s="4" t="str">
        <f t="shared" si="9"/>
        <v/>
      </c>
      <c r="N43" s="4" t="str">
        <f t="shared" si="9"/>
        <v/>
      </c>
      <c r="O43" s="4" t="str">
        <f t="shared" si="9"/>
        <v/>
      </c>
      <c r="P43" s="4" t="str">
        <f t="shared" si="9"/>
        <v/>
      </c>
      <c r="Q43" s="4" t="str">
        <f t="shared" si="9"/>
        <v/>
      </c>
      <c r="R43" s="4" t="str">
        <f t="shared" si="4"/>
        <v/>
      </c>
      <c r="T43" s="21">
        <v>554</v>
      </c>
      <c r="U43" s="2" t="s">
        <v>401</v>
      </c>
      <c r="V43" s="2">
        <v>5</v>
      </c>
      <c r="W43" s="19" t="s">
        <v>63</v>
      </c>
      <c r="X43" s="79">
        <f t="shared" si="5"/>
        <v>554</v>
      </c>
    </row>
    <row r="44" spans="1:24" x14ac:dyDescent="0.2">
      <c r="A44" s="2">
        <v>36</v>
      </c>
      <c r="B44" s="21">
        <v>554</v>
      </c>
      <c r="C44" s="19" t="str">
        <f t="shared" si="0"/>
        <v>Oliver Cooper</v>
      </c>
      <c r="D44" s="2">
        <f t="shared" si="1"/>
        <v>5</v>
      </c>
      <c r="E44" s="19" t="str">
        <f t="shared" si="2"/>
        <v>St John the Baptist</v>
      </c>
      <c r="F44" s="4">
        <f t="shared" si="7"/>
        <v>8</v>
      </c>
      <c r="G44" s="4">
        <v>50</v>
      </c>
      <c r="H44" s="17">
        <f t="shared" si="6"/>
        <v>8.5</v>
      </c>
      <c r="I44" s="4" t="str">
        <f t="shared" si="9"/>
        <v/>
      </c>
      <c r="J44" s="4" t="str">
        <f t="shared" si="9"/>
        <v/>
      </c>
      <c r="K44" s="4" t="str">
        <f t="shared" si="9"/>
        <v/>
      </c>
      <c r="L44" s="4" t="str">
        <f t="shared" si="9"/>
        <v/>
      </c>
      <c r="M44" s="4" t="str">
        <f t="shared" si="9"/>
        <v/>
      </c>
      <c r="N44" s="4" t="str">
        <f t="shared" si="9"/>
        <v/>
      </c>
      <c r="O44" s="4" t="str">
        <f t="shared" si="9"/>
        <v/>
      </c>
      <c r="P44" s="4" t="str">
        <f t="shared" si="9"/>
        <v/>
      </c>
      <c r="Q44" s="4" t="str">
        <f t="shared" si="9"/>
        <v/>
      </c>
      <c r="R44" s="4" t="str">
        <f t="shared" si="4"/>
        <v>St John the Baptist</v>
      </c>
      <c r="T44" s="21">
        <v>561</v>
      </c>
      <c r="U44" s="2" t="s">
        <v>402</v>
      </c>
      <c r="V44" s="2">
        <v>6</v>
      </c>
      <c r="W44" s="19" t="s">
        <v>98</v>
      </c>
      <c r="X44" s="79">
        <f t="shared" si="5"/>
        <v>561</v>
      </c>
    </row>
    <row r="45" spans="1:24" x14ac:dyDescent="0.2">
      <c r="A45" s="20">
        <v>37</v>
      </c>
      <c r="B45" s="21">
        <v>747</v>
      </c>
      <c r="C45" s="19" t="str">
        <f t="shared" si="0"/>
        <v>Luke Hall</v>
      </c>
      <c r="D45" s="2">
        <f t="shared" si="1"/>
        <v>6</v>
      </c>
      <c r="E45" s="19" t="str">
        <f t="shared" si="2"/>
        <v>ENTRY ON DAY</v>
      </c>
      <c r="F45" s="4">
        <f t="shared" si="7"/>
        <v>8</v>
      </c>
      <c r="G45" s="4">
        <v>50</v>
      </c>
      <c r="H45" s="17">
        <f t="shared" si="6"/>
        <v>8.5</v>
      </c>
      <c r="I45" s="4" t="str">
        <f t="shared" si="9"/>
        <v/>
      </c>
      <c r="J45" s="4" t="str">
        <f t="shared" si="9"/>
        <v/>
      </c>
      <c r="K45" s="4" t="str">
        <f t="shared" si="9"/>
        <v/>
      </c>
      <c r="L45" s="4" t="str">
        <f t="shared" si="9"/>
        <v/>
      </c>
      <c r="M45" s="4" t="str">
        <f t="shared" si="9"/>
        <v/>
      </c>
      <c r="N45" s="4" t="str">
        <f t="shared" si="9"/>
        <v/>
      </c>
      <c r="O45" s="4" t="str">
        <f t="shared" si="9"/>
        <v/>
      </c>
      <c r="P45" s="4" t="str">
        <f t="shared" si="9"/>
        <v/>
      </c>
      <c r="Q45" s="4" t="str">
        <f t="shared" si="9"/>
        <v/>
      </c>
      <c r="R45" s="4" t="str">
        <f t="shared" si="4"/>
        <v>ENTRY ON DAY</v>
      </c>
      <c r="T45" s="21">
        <v>565</v>
      </c>
      <c r="U45" s="2" t="s">
        <v>403</v>
      </c>
      <c r="V45" s="2">
        <v>5</v>
      </c>
      <c r="W45" s="19" t="s">
        <v>20</v>
      </c>
      <c r="X45" s="79">
        <f t="shared" si="5"/>
        <v>565</v>
      </c>
    </row>
    <row r="46" spans="1:24" x14ac:dyDescent="0.2">
      <c r="A46" s="2">
        <v>38</v>
      </c>
      <c r="B46" s="21">
        <v>561</v>
      </c>
      <c r="C46" s="19" t="str">
        <f t="shared" si="0"/>
        <v>Owen Cumberlidge</v>
      </c>
      <c r="D46" s="2">
        <f t="shared" si="1"/>
        <v>6</v>
      </c>
      <c r="E46" s="19" t="str">
        <f t="shared" si="2"/>
        <v>Dunton Bassett</v>
      </c>
      <c r="F46" s="4">
        <f t="shared" si="7"/>
        <v>8</v>
      </c>
      <c r="G46" s="4">
        <v>52</v>
      </c>
      <c r="H46" s="17">
        <f t="shared" si="6"/>
        <v>8.52</v>
      </c>
      <c r="I46" s="4" t="str">
        <f t="shared" si="9"/>
        <v/>
      </c>
      <c r="J46" s="4" t="str">
        <f t="shared" si="9"/>
        <v/>
      </c>
      <c r="K46" s="4" t="str">
        <f t="shared" si="9"/>
        <v/>
      </c>
      <c r="L46" s="4" t="str">
        <f t="shared" si="9"/>
        <v/>
      </c>
      <c r="M46" s="4" t="str">
        <f t="shared" si="9"/>
        <v/>
      </c>
      <c r="N46" s="4" t="str">
        <f t="shared" si="9"/>
        <v/>
      </c>
      <c r="O46" s="4" t="str">
        <f t="shared" si="9"/>
        <v/>
      </c>
      <c r="P46" s="4" t="str">
        <f t="shared" si="9"/>
        <v/>
      </c>
      <c r="Q46" s="4" t="str">
        <f t="shared" si="9"/>
        <v/>
      </c>
      <c r="R46" s="4" t="str">
        <f t="shared" si="4"/>
        <v>Dunton Bassett</v>
      </c>
      <c r="T46" s="21">
        <v>576</v>
      </c>
      <c r="U46" s="19" t="s">
        <v>404</v>
      </c>
      <c r="V46" s="2">
        <v>6</v>
      </c>
      <c r="W46" s="19" t="s">
        <v>165</v>
      </c>
      <c r="X46" s="79">
        <f t="shared" si="5"/>
        <v>576</v>
      </c>
    </row>
    <row r="47" spans="1:24" x14ac:dyDescent="0.2">
      <c r="A47" s="20">
        <v>39</v>
      </c>
      <c r="B47" s="21">
        <v>426</v>
      </c>
      <c r="C47" s="19" t="str">
        <f t="shared" si="0"/>
        <v>Evan Carey</v>
      </c>
      <c r="D47" s="2">
        <f t="shared" si="1"/>
        <v>6</v>
      </c>
      <c r="E47" s="19" t="str">
        <f t="shared" si="2"/>
        <v>St Margaret's Stoke Golding</v>
      </c>
      <c r="F47" s="4">
        <f t="shared" si="7"/>
        <v>8</v>
      </c>
      <c r="G47" s="4">
        <v>57</v>
      </c>
      <c r="H47" s="17">
        <f t="shared" si="6"/>
        <v>8.57</v>
      </c>
      <c r="I47" s="4" t="str">
        <f t="shared" si="9"/>
        <v/>
      </c>
      <c r="J47" s="4" t="str">
        <f t="shared" si="9"/>
        <v/>
      </c>
      <c r="K47" s="4" t="str">
        <f t="shared" si="9"/>
        <v/>
      </c>
      <c r="L47" s="4" t="str">
        <f t="shared" si="9"/>
        <v/>
      </c>
      <c r="M47" s="4" t="str">
        <f t="shared" si="9"/>
        <v/>
      </c>
      <c r="N47" s="4" t="str">
        <f t="shared" si="9"/>
        <v/>
      </c>
      <c r="O47" s="4" t="str">
        <f t="shared" si="9"/>
        <v/>
      </c>
      <c r="P47" s="4" t="str">
        <f t="shared" si="9"/>
        <v/>
      </c>
      <c r="Q47" s="4" t="str">
        <f t="shared" si="9"/>
        <v/>
      </c>
      <c r="R47" s="4" t="str">
        <f t="shared" si="4"/>
        <v>St Margaret's Stoke Golding</v>
      </c>
      <c r="T47" s="21">
        <v>577</v>
      </c>
      <c r="U47" s="19" t="s">
        <v>405</v>
      </c>
      <c r="V47" s="2">
        <v>6</v>
      </c>
      <c r="W47" s="39" t="s">
        <v>217</v>
      </c>
      <c r="X47" s="79">
        <f t="shared" si="5"/>
        <v>577</v>
      </c>
    </row>
    <row r="48" spans="1:24" x14ac:dyDescent="0.2">
      <c r="A48" s="2">
        <v>40</v>
      </c>
      <c r="B48" s="21">
        <v>629</v>
      </c>
      <c r="C48" s="19" t="str">
        <f t="shared" si="0"/>
        <v>Dylan Proudman</v>
      </c>
      <c r="D48" s="2">
        <f t="shared" si="1"/>
        <v>5</v>
      </c>
      <c r="E48" s="19" t="str">
        <f t="shared" si="2"/>
        <v>St Peter's Market Bosworth</v>
      </c>
      <c r="F48" s="4">
        <v>9</v>
      </c>
      <c r="G48" s="4">
        <v>3</v>
      </c>
      <c r="H48" s="17">
        <f t="shared" si="6"/>
        <v>9.0299999999999994</v>
      </c>
      <c r="I48" s="4" t="str">
        <f t="shared" si="9"/>
        <v/>
      </c>
      <c r="J48" s="4" t="str">
        <f t="shared" si="9"/>
        <v/>
      </c>
      <c r="K48" s="4" t="str">
        <f t="shared" si="9"/>
        <v/>
      </c>
      <c r="L48" s="4" t="str">
        <f t="shared" si="9"/>
        <v/>
      </c>
      <c r="M48" s="4" t="str">
        <f t="shared" si="9"/>
        <v/>
      </c>
      <c r="N48" s="4" t="str">
        <f t="shared" si="9"/>
        <v/>
      </c>
      <c r="O48" s="4">
        <f t="shared" si="9"/>
        <v>40</v>
      </c>
      <c r="P48" s="4" t="str">
        <f t="shared" si="9"/>
        <v/>
      </c>
      <c r="Q48" s="4" t="str">
        <f t="shared" si="9"/>
        <v/>
      </c>
      <c r="R48" s="4" t="str">
        <f t="shared" si="4"/>
        <v/>
      </c>
      <c r="T48" s="21">
        <v>578</v>
      </c>
      <c r="U48" s="19" t="s">
        <v>406</v>
      </c>
      <c r="V48" s="2">
        <v>5</v>
      </c>
      <c r="W48" s="19" t="s">
        <v>167</v>
      </c>
      <c r="X48" s="79">
        <f t="shared" si="5"/>
        <v>578</v>
      </c>
    </row>
    <row r="49" spans="1:24" x14ac:dyDescent="0.2">
      <c r="A49" s="20">
        <v>41</v>
      </c>
      <c r="B49" s="21">
        <v>383</v>
      </c>
      <c r="C49" s="19" t="str">
        <f t="shared" si="0"/>
        <v>Zack Michalowski</v>
      </c>
      <c r="D49" s="2">
        <f t="shared" si="1"/>
        <v>6</v>
      </c>
      <c r="E49" s="19" t="str">
        <f t="shared" si="2"/>
        <v xml:space="preserve">Ivanhoe Robins </v>
      </c>
      <c r="F49" s="4">
        <f t="shared" si="7"/>
        <v>9</v>
      </c>
      <c r="G49" s="4">
        <v>5</v>
      </c>
      <c r="H49" s="17">
        <f t="shared" si="6"/>
        <v>9.0500000000000007</v>
      </c>
      <c r="I49" s="4">
        <f t="shared" si="9"/>
        <v>41</v>
      </c>
      <c r="J49" s="4" t="str">
        <f t="shared" si="9"/>
        <v/>
      </c>
      <c r="K49" s="4" t="str">
        <f t="shared" si="9"/>
        <v/>
      </c>
      <c r="L49" s="4" t="str">
        <f t="shared" si="9"/>
        <v/>
      </c>
      <c r="M49" s="4" t="str">
        <f t="shared" si="9"/>
        <v/>
      </c>
      <c r="N49" s="4" t="str">
        <f t="shared" si="9"/>
        <v/>
      </c>
      <c r="O49" s="4" t="str">
        <f t="shared" si="9"/>
        <v/>
      </c>
      <c r="P49" s="4" t="str">
        <f t="shared" si="9"/>
        <v/>
      </c>
      <c r="Q49" s="4" t="str">
        <f t="shared" si="9"/>
        <v/>
      </c>
      <c r="R49" s="4" t="str">
        <f t="shared" si="4"/>
        <v/>
      </c>
      <c r="T49" s="21">
        <v>585</v>
      </c>
      <c r="U49" s="19" t="s">
        <v>407</v>
      </c>
      <c r="V49" s="2">
        <v>6</v>
      </c>
      <c r="W49" s="63" t="s">
        <v>205</v>
      </c>
      <c r="X49" s="79">
        <f t="shared" si="5"/>
        <v>585</v>
      </c>
    </row>
    <row r="50" spans="1:24" x14ac:dyDescent="0.2">
      <c r="A50" s="2">
        <v>42</v>
      </c>
      <c r="B50" s="21">
        <v>428</v>
      </c>
      <c r="C50" s="19" t="str">
        <f t="shared" si="0"/>
        <v>Nathan Russell</v>
      </c>
      <c r="D50" s="2">
        <f t="shared" si="1"/>
        <v>6</v>
      </c>
      <c r="E50" s="19" t="str">
        <f t="shared" si="2"/>
        <v>Thurlaston C of E</v>
      </c>
      <c r="F50" s="4">
        <f t="shared" si="7"/>
        <v>9</v>
      </c>
      <c r="G50" s="4">
        <v>13</v>
      </c>
      <c r="H50" s="17">
        <f t="shared" si="6"/>
        <v>9.1300000000000008</v>
      </c>
      <c r="I50" s="4" t="str">
        <f t="shared" si="9"/>
        <v/>
      </c>
      <c r="J50" s="4" t="str">
        <f t="shared" si="9"/>
        <v/>
      </c>
      <c r="K50" s="4" t="str">
        <f t="shared" si="9"/>
        <v/>
      </c>
      <c r="L50" s="4" t="str">
        <f t="shared" si="9"/>
        <v/>
      </c>
      <c r="M50" s="4" t="str">
        <f t="shared" si="9"/>
        <v/>
      </c>
      <c r="N50" s="4">
        <f t="shared" si="9"/>
        <v>42</v>
      </c>
      <c r="O50" s="4" t="str">
        <f t="shared" si="9"/>
        <v/>
      </c>
      <c r="P50" s="4" t="str">
        <f t="shared" si="9"/>
        <v/>
      </c>
      <c r="Q50" s="4" t="str">
        <f t="shared" si="9"/>
        <v/>
      </c>
      <c r="R50" s="4" t="str">
        <f t="shared" si="4"/>
        <v/>
      </c>
      <c r="T50" s="21">
        <v>594</v>
      </c>
      <c r="U50" s="19" t="s">
        <v>408</v>
      </c>
      <c r="V50" s="2">
        <v>6</v>
      </c>
      <c r="W50" s="65" t="s">
        <v>65</v>
      </c>
      <c r="X50" s="79">
        <f t="shared" si="5"/>
        <v>594</v>
      </c>
    </row>
    <row r="51" spans="1:24" x14ac:dyDescent="0.2">
      <c r="A51" s="20">
        <v>43</v>
      </c>
      <c r="B51" s="21">
        <v>434</v>
      </c>
      <c r="C51" s="19" t="str">
        <f t="shared" si="0"/>
        <v>Reece Johnson</v>
      </c>
      <c r="D51" s="2">
        <f t="shared" si="1"/>
        <v>6</v>
      </c>
      <c r="E51" s="19" t="str">
        <f t="shared" si="2"/>
        <v xml:space="preserve">Ivanhoe Robins </v>
      </c>
      <c r="F51" s="4">
        <f t="shared" si="7"/>
        <v>9</v>
      </c>
      <c r="G51" s="4">
        <v>15</v>
      </c>
      <c r="H51" s="17">
        <f t="shared" si="6"/>
        <v>9.15</v>
      </c>
      <c r="I51" s="4">
        <f t="shared" si="9"/>
        <v>43</v>
      </c>
      <c r="J51" s="4" t="str">
        <f t="shared" si="9"/>
        <v/>
      </c>
      <c r="K51" s="4" t="str">
        <f t="shared" si="9"/>
        <v/>
      </c>
      <c r="L51" s="4" t="str">
        <f t="shared" si="9"/>
        <v/>
      </c>
      <c r="M51" s="4" t="str">
        <f t="shared" si="9"/>
        <v/>
      </c>
      <c r="N51" s="4" t="str">
        <f t="shared" si="9"/>
        <v/>
      </c>
      <c r="O51" s="4" t="str">
        <f t="shared" si="9"/>
        <v/>
      </c>
      <c r="P51" s="4" t="str">
        <f t="shared" si="9"/>
        <v/>
      </c>
      <c r="Q51" s="4" t="str">
        <f t="shared" si="9"/>
        <v/>
      </c>
      <c r="R51" s="4" t="str">
        <f t="shared" si="4"/>
        <v/>
      </c>
      <c r="T51" s="21">
        <v>600</v>
      </c>
      <c r="U51" s="19" t="s">
        <v>409</v>
      </c>
      <c r="V51" s="2">
        <v>6</v>
      </c>
      <c r="W51" s="65" t="s">
        <v>65</v>
      </c>
      <c r="X51" s="79">
        <f t="shared" si="5"/>
        <v>600</v>
      </c>
    </row>
    <row r="52" spans="1:24" x14ac:dyDescent="0.2">
      <c r="A52" s="2">
        <v>44</v>
      </c>
      <c r="B52" s="21">
        <v>442</v>
      </c>
      <c r="C52" s="19" t="str">
        <f t="shared" si="0"/>
        <v>Joseph Stretton</v>
      </c>
      <c r="D52" s="2">
        <f t="shared" si="1"/>
        <v>5</v>
      </c>
      <c r="E52" s="19" t="str">
        <f t="shared" si="2"/>
        <v xml:space="preserve">Ivanhoe Robins </v>
      </c>
      <c r="F52" s="4">
        <f t="shared" si="7"/>
        <v>9</v>
      </c>
      <c r="G52" s="4">
        <v>25</v>
      </c>
      <c r="H52" s="17">
        <f t="shared" si="6"/>
        <v>9.25</v>
      </c>
      <c r="I52" s="4">
        <f t="shared" si="9"/>
        <v>44</v>
      </c>
      <c r="J52" s="4" t="str">
        <f t="shared" si="9"/>
        <v/>
      </c>
      <c r="K52" s="4" t="str">
        <f t="shared" si="9"/>
        <v/>
      </c>
      <c r="L52" s="4" t="str">
        <f t="shared" si="9"/>
        <v/>
      </c>
      <c r="M52" s="4" t="str">
        <f t="shared" si="9"/>
        <v/>
      </c>
      <c r="N52" s="4" t="str">
        <f t="shared" si="9"/>
        <v/>
      </c>
      <c r="O52" s="4" t="str">
        <f t="shared" si="9"/>
        <v/>
      </c>
      <c r="P52" s="4" t="str">
        <f t="shared" si="9"/>
        <v/>
      </c>
      <c r="Q52" s="4" t="str">
        <f t="shared" si="9"/>
        <v/>
      </c>
      <c r="R52" s="4" t="str">
        <f t="shared" si="4"/>
        <v/>
      </c>
      <c r="T52" s="21">
        <v>609</v>
      </c>
      <c r="U52" s="19" t="s">
        <v>410</v>
      </c>
      <c r="V52" s="2">
        <v>6</v>
      </c>
      <c r="W52" s="65" t="s">
        <v>65</v>
      </c>
      <c r="X52" s="79" t="e">
        <f t="shared" si="5"/>
        <v>#N/A</v>
      </c>
    </row>
    <row r="53" spans="1:24" x14ac:dyDescent="0.2">
      <c r="A53" s="20">
        <v>45</v>
      </c>
      <c r="B53" s="21">
        <v>549</v>
      </c>
      <c r="C53" s="19" t="str">
        <f t="shared" si="0"/>
        <v>Spencer Bedder</v>
      </c>
      <c r="D53" s="2">
        <f t="shared" si="1"/>
        <v>6</v>
      </c>
      <c r="E53" s="19" t="str">
        <f t="shared" si="2"/>
        <v>Hinckley RC</v>
      </c>
      <c r="F53" s="4">
        <f t="shared" si="7"/>
        <v>9</v>
      </c>
      <c r="G53" s="4">
        <v>26</v>
      </c>
      <c r="H53" s="17">
        <f t="shared" si="6"/>
        <v>9.26</v>
      </c>
      <c r="I53" s="4" t="str">
        <f t="shared" si="9"/>
        <v/>
      </c>
      <c r="J53" s="4" t="str">
        <f t="shared" si="9"/>
        <v/>
      </c>
      <c r="K53" s="4" t="str">
        <f t="shared" si="9"/>
        <v/>
      </c>
      <c r="L53" s="4" t="str">
        <f t="shared" si="9"/>
        <v/>
      </c>
      <c r="M53" s="4" t="str">
        <f t="shared" si="9"/>
        <v/>
      </c>
      <c r="N53" s="4" t="str">
        <f t="shared" si="9"/>
        <v/>
      </c>
      <c r="O53" s="4" t="str">
        <f t="shared" si="9"/>
        <v/>
      </c>
      <c r="P53" s="4" t="str">
        <f t="shared" si="9"/>
        <v/>
      </c>
      <c r="Q53" s="4" t="str">
        <f t="shared" si="9"/>
        <v/>
      </c>
      <c r="R53" s="4" t="str">
        <f t="shared" si="4"/>
        <v>Hinckley RC</v>
      </c>
      <c r="T53" s="21">
        <v>629</v>
      </c>
      <c r="U53" s="19" t="s">
        <v>411</v>
      </c>
      <c r="V53" s="2">
        <v>5</v>
      </c>
      <c r="W53" s="65" t="s">
        <v>65</v>
      </c>
      <c r="X53" s="79">
        <f t="shared" si="5"/>
        <v>629</v>
      </c>
    </row>
    <row r="54" spans="1:24" x14ac:dyDescent="0.2">
      <c r="A54" s="2">
        <v>46</v>
      </c>
      <c r="B54" s="21">
        <v>531</v>
      </c>
      <c r="C54" s="19" t="str">
        <f t="shared" si="0"/>
        <v>Liam Anderson</v>
      </c>
      <c r="D54" s="2">
        <f t="shared" si="1"/>
        <v>5</v>
      </c>
      <c r="E54" s="19" t="str">
        <f t="shared" si="2"/>
        <v>Orchard Primary</v>
      </c>
      <c r="F54" s="4">
        <f t="shared" si="7"/>
        <v>9</v>
      </c>
      <c r="G54" s="4">
        <v>43</v>
      </c>
      <c r="H54" s="17">
        <f t="shared" si="6"/>
        <v>9.43</v>
      </c>
      <c r="I54" s="4" t="str">
        <f t="shared" si="9"/>
        <v/>
      </c>
      <c r="J54" s="4" t="str">
        <f t="shared" si="9"/>
        <v/>
      </c>
      <c r="K54" s="4" t="str">
        <f t="shared" si="9"/>
        <v/>
      </c>
      <c r="L54" s="4">
        <f t="shared" si="9"/>
        <v>46</v>
      </c>
      <c r="M54" s="4" t="str">
        <f t="shared" si="9"/>
        <v/>
      </c>
      <c r="N54" s="4" t="str">
        <f t="shared" si="9"/>
        <v/>
      </c>
      <c r="O54" s="4" t="str">
        <f t="shared" si="9"/>
        <v/>
      </c>
      <c r="P54" s="4" t="str">
        <f t="shared" si="9"/>
        <v/>
      </c>
      <c r="Q54" s="4" t="str">
        <f t="shared" si="9"/>
        <v/>
      </c>
      <c r="R54" s="4" t="str">
        <f t="shared" si="4"/>
        <v/>
      </c>
      <c r="T54" s="21">
        <v>633</v>
      </c>
      <c r="U54" s="19" t="s">
        <v>412</v>
      </c>
      <c r="V54" s="2">
        <v>6</v>
      </c>
      <c r="W54" s="65" t="s">
        <v>65</v>
      </c>
      <c r="X54" s="79">
        <f t="shared" si="5"/>
        <v>633</v>
      </c>
    </row>
    <row r="55" spans="1:24" x14ac:dyDescent="0.2">
      <c r="A55" s="2">
        <v>47</v>
      </c>
      <c r="B55" s="21">
        <v>377</v>
      </c>
      <c r="C55" s="19" t="str">
        <f t="shared" si="0"/>
        <v>Lucca Massarella</v>
      </c>
      <c r="D55" s="2">
        <f t="shared" si="1"/>
        <v>5</v>
      </c>
      <c r="E55" s="19" t="str">
        <f t="shared" si="2"/>
        <v xml:space="preserve">Ivanhoe Robins </v>
      </c>
      <c r="F55" s="4">
        <f t="shared" si="7"/>
        <v>9</v>
      </c>
      <c r="G55" s="4">
        <v>45</v>
      </c>
      <c r="H55" s="17">
        <f t="shared" si="6"/>
        <v>9.4499999999999993</v>
      </c>
      <c r="I55" s="4">
        <f t="shared" si="9"/>
        <v>47</v>
      </c>
      <c r="J55" s="4" t="str">
        <f t="shared" si="9"/>
        <v/>
      </c>
      <c r="K55" s="4" t="str">
        <f t="shared" si="9"/>
        <v/>
      </c>
      <c r="L55" s="4" t="str">
        <f t="shared" si="9"/>
        <v/>
      </c>
      <c r="M55" s="4" t="str">
        <f t="shared" si="9"/>
        <v/>
      </c>
      <c r="N55" s="4" t="str">
        <f t="shared" si="9"/>
        <v/>
      </c>
      <c r="O55" s="4" t="str">
        <f t="shared" si="9"/>
        <v/>
      </c>
      <c r="P55" s="4" t="str">
        <f t="shared" si="9"/>
        <v/>
      </c>
      <c r="Q55" s="4" t="str">
        <f t="shared" si="9"/>
        <v/>
      </c>
      <c r="R55" s="4" t="str">
        <f t="shared" si="4"/>
        <v/>
      </c>
      <c r="T55" s="21">
        <v>637</v>
      </c>
      <c r="U55" s="19" t="s">
        <v>413</v>
      </c>
      <c r="V55" s="2">
        <v>5</v>
      </c>
      <c r="W55" s="65" t="s">
        <v>65</v>
      </c>
      <c r="X55" s="79">
        <f t="shared" si="5"/>
        <v>637</v>
      </c>
    </row>
    <row r="56" spans="1:24" x14ac:dyDescent="0.2">
      <c r="A56" s="20">
        <v>48</v>
      </c>
      <c r="B56" s="21">
        <v>528</v>
      </c>
      <c r="C56" s="19" t="str">
        <f t="shared" si="0"/>
        <v>Reece Smith</v>
      </c>
      <c r="D56" s="2">
        <f t="shared" si="1"/>
        <v>5</v>
      </c>
      <c r="E56" s="19" t="str">
        <f t="shared" si="2"/>
        <v>Orchard Primary</v>
      </c>
      <c r="F56" s="4">
        <f t="shared" si="7"/>
        <v>9</v>
      </c>
      <c r="G56" s="4">
        <v>50</v>
      </c>
      <c r="H56" s="17">
        <f t="shared" si="6"/>
        <v>9.5</v>
      </c>
      <c r="I56" s="4" t="str">
        <f t="shared" si="9"/>
        <v/>
      </c>
      <c r="J56" s="4" t="str">
        <f t="shared" si="9"/>
        <v/>
      </c>
      <c r="K56" s="4" t="str">
        <f t="shared" si="9"/>
        <v/>
      </c>
      <c r="L56" s="4">
        <f t="shared" si="9"/>
        <v>48</v>
      </c>
      <c r="M56" s="4" t="str">
        <f t="shared" si="9"/>
        <v/>
      </c>
      <c r="N56" s="4" t="str">
        <f t="shared" si="9"/>
        <v/>
      </c>
      <c r="O56" s="4" t="str">
        <f t="shared" si="9"/>
        <v/>
      </c>
      <c r="P56" s="4" t="str">
        <f t="shared" si="9"/>
        <v/>
      </c>
      <c r="Q56" s="4" t="str">
        <f t="shared" si="9"/>
        <v/>
      </c>
      <c r="R56" s="4" t="str">
        <f t="shared" si="4"/>
        <v/>
      </c>
      <c r="T56" s="21">
        <v>640</v>
      </c>
      <c r="U56" s="19" t="s">
        <v>414</v>
      </c>
      <c r="V56" s="2">
        <v>5</v>
      </c>
      <c r="W56" s="65" t="s">
        <v>65</v>
      </c>
      <c r="X56" s="79">
        <f t="shared" si="5"/>
        <v>640</v>
      </c>
    </row>
    <row r="57" spans="1:24" x14ac:dyDescent="0.2">
      <c r="A57" s="2">
        <v>49</v>
      </c>
      <c r="B57" s="15">
        <v>637</v>
      </c>
      <c r="C57" s="19" t="str">
        <f t="shared" si="0"/>
        <v>Joe Tarratt</v>
      </c>
      <c r="D57" s="2">
        <f t="shared" si="1"/>
        <v>5</v>
      </c>
      <c r="E57" s="19" t="str">
        <f t="shared" si="2"/>
        <v>St Peter's Market Bosworth</v>
      </c>
      <c r="F57" s="4">
        <f t="shared" si="7"/>
        <v>9</v>
      </c>
      <c r="G57" s="4">
        <v>51</v>
      </c>
      <c r="H57" s="17">
        <f t="shared" si="6"/>
        <v>9.51</v>
      </c>
      <c r="I57" s="4" t="str">
        <f t="shared" ref="I57:Q61" si="10">IF($E57=I$8,+$A57,"")</f>
        <v/>
      </c>
      <c r="J57" s="4" t="str">
        <f t="shared" si="10"/>
        <v/>
      </c>
      <c r="K57" s="4" t="str">
        <f t="shared" si="10"/>
        <v/>
      </c>
      <c r="L57" s="4" t="str">
        <f t="shared" si="10"/>
        <v/>
      </c>
      <c r="M57" s="4" t="str">
        <f t="shared" si="10"/>
        <v/>
      </c>
      <c r="N57" s="4" t="str">
        <f t="shared" si="10"/>
        <v/>
      </c>
      <c r="O57" s="4">
        <f t="shared" si="10"/>
        <v>49</v>
      </c>
      <c r="P57" s="4" t="str">
        <f t="shared" si="10"/>
        <v/>
      </c>
      <c r="Q57" s="4" t="str">
        <f t="shared" si="10"/>
        <v/>
      </c>
      <c r="R57" s="4" t="str">
        <f t="shared" si="4"/>
        <v/>
      </c>
      <c r="T57" s="15">
        <v>667</v>
      </c>
      <c r="U57" s="19" t="s">
        <v>415</v>
      </c>
      <c r="V57" s="2">
        <v>5</v>
      </c>
      <c r="W57" s="19" t="s">
        <v>186</v>
      </c>
      <c r="X57" s="79">
        <f t="shared" si="5"/>
        <v>667</v>
      </c>
    </row>
    <row r="58" spans="1:24" x14ac:dyDescent="0.2">
      <c r="A58" s="2">
        <v>50</v>
      </c>
      <c r="B58" s="15">
        <v>633</v>
      </c>
      <c r="C58" s="19" t="str">
        <f t="shared" si="0"/>
        <v>Alistair Burns</v>
      </c>
      <c r="D58" s="2">
        <f t="shared" si="1"/>
        <v>6</v>
      </c>
      <c r="E58" s="19" t="str">
        <f t="shared" si="2"/>
        <v>St Peter's Market Bosworth</v>
      </c>
      <c r="F58" s="4">
        <v>10</v>
      </c>
      <c r="G58" s="4">
        <v>0</v>
      </c>
      <c r="H58" s="17">
        <f t="shared" si="6"/>
        <v>10</v>
      </c>
      <c r="I58" s="4" t="str">
        <f t="shared" si="10"/>
        <v/>
      </c>
      <c r="J58" s="4" t="str">
        <f t="shared" si="10"/>
        <v/>
      </c>
      <c r="K58" s="4" t="str">
        <f t="shared" si="10"/>
        <v/>
      </c>
      <c r="L58" s="4" t="str">
        <f t="shared" si="10"/>
        <v/>
      </c>
      <c r="M58" s="4" t="str">
        <f t="shared" si="10"/>
        <v/>
      </c>
      <c r="N58" s="4" t="str">
        <f t="shared" si="10"/>
        <v/>
      </c>
      <c r="O58" s="4">
        <f t="shared" si="10"/>
        <v>50</v>
      </c>
      <c r="P58" s="4" t="str">
        <f t="shared" si="10"/>
        <v/>
      </c>
      <c r="Q58" s="4" t="str">
        <f t="shared" si="10"/>
        <v/>
      </c>
      <c r="R58" s="4" t="str">
        <f t="shared" si="4"/>
        <v/>
      </c>
      <c r="T58" s="15">
        <v>675</v>
      </c>
      <c r="U58" s="19" t="s">
        <v>416</v>
      </c>
      <c r="V58" s="2">
        <v>6</v>
      </c>
      <c r="W58" s="19" t="s">
        <v>22</v>
      </c>
      <c r="X58" s="79">
        <f t="shared" si="5"/>
        <v>675</v>
      </c>
    </row>
    <row r="59" spans="1:24" x14ac:dyDescent="0.2">
      <c r="A59" s="20">
        <v>51</v>
      </c>
      <c r="B59" s="15">
        <v>535</v>
      </c>
      <c r="C59" s="19" t="str">
        <f t="shared" si="0"/>
        <v>Nathaniel Heneghan</v>
      </c>
      <c r="D59" s="2">
        <f t="shared" si="1"/>
        <v>5</v>
      </c>
      <c r="E59" s="19" t="str">
        <f t="shared" si="2"/>
        <v>Sherrier CofE</v>
      </c>
      <c r="F59" s="4">
        <f t="shared" si="7"/>
        <v>10</v>
      </c>
      <c r="G59" s="4">
        <v>16</v>
      </c>
      <c r="H59" s="17">
        <f t="shared" si="6"/>
        <v>10.16</v>
      </c>
      <c r="I59" s="4" t="str">
        <f t="shared" si="10"/>
        <v/>
      </c>
      <c r="J59" s="4" t="str">
        <f t="shared" si="10"/>
        <v/>
      </c>
      <c r="K59" s="4" t="str">
        <f t="shared" si="10"/>
        <v/>
      </c>
      <c r="L59" s="4" t="str">
        <f t="shared" si="10"/>
        <v/>
      </c>
      <c r="M59" s="4" t="str">
        <f t="shared" si="10"/>
        <v/>
      </c>
      <c r="N59" s="4" t="str">
        <f t="shared" si="10"/>
        <v/>
      </c>
      <c r="O59" s="4" t="str">
        <f t="shared" si="10"/>
        <v/>
      </c>
      <c r="P59" s="4" t="str">
        <f t="shared" si="10"/>
        <v/>
      </c>
      <c r="Q59" s="4" t="str">
        <f t="shared" si="10"/>
        <v/>
      </c>
      <c r="R59" s="4" t="str">
        <f t="shared" si="4"/>
        <v>Sherrier CofE</v>
      </c>
      <c r="T59" s="15">
        <v>679</v>
      </c>
      <c r="U59" s="19" t="s">
        <v>417</v>
      </c>
      <c r="V59" s="2">
        <v>5</v>
      </c>
      <c r="W59" s="72" t="s">
        <v>124</v>
      </c>
      <c r="X59" s="79">
        <f t="shared" si="5"/>
        <v>679</v>
      </c>
    </row>
    <row r="60" spans="1:24" x14ac:dyDescent="0.2">
      <c r="A60" s="2">
        <v>52</v>
      </c>
      <c r="B60" s="15">
        <v>739</v>
      </c>
      <c r="C60" s="19" t="str">
        <f t="shared" si="0"/>
        <v>Harry Garner</v>
      </c>
      <c r="D60" s="2">
        <f t="shared" si="1"/>
        <v>5</v>
      </c>
      <c r="E60" s="19" t="str">
        <f t="shared" si="2"/>
        <v>St Clare's</v>
      </c>
      <c r="F60" s="4">
        <v>12</v>
      </c>
      <c r="G60" s="4">
        <v>4</v>
      </c>
      <c r="H60" s="17">
        <f t="shared" si="6"/>
        <v>12.04</v>
      </c>
      <c r="I60" s="4" t="str">
        <f t="shared" si="10"/>
        <v/>
      </c>
      <c r="J60" s="4" t="str">
        <f t="shared" si="10"/>
        <v/>
      </c>
      <c r="K60" s="4" t="str">
        <f t="shared" si="10"/>
        <v/>
      </c>
      <c r="L60" s="4" t="str">
        <f t="shared" si="10"/>
        <v/>
      </c>
      <c r="M60" s="4" t="str">
        <f t="shared" si="10"/>
        <v/>
      </c>
      <c r="N60" s="4" t="str">
        <f t="shared" si="10"/>
        <v/>
      </c>
      <c r="O60" s="4" t="str">
        <f t="shared" si="10"/>
        <v/>
      </c>
      <c r="P60" s="4" t="str">
        <f t="shared" si="10"/>
        <v/>
      </c>
      <c r="Q60" s="4" t="str">
        <f t="shared" si="10"/>
        <v/>
      </c>
      <c r="R60" s="4" t="str">
        <f t="shared" si="4"/>
        <v>St Clare's</v>
      </c>
      <c r="T60" s="15">
        <v>685</v>
      </c>
      <c r="U60" s="19" t="s">
        <v>418</v>
      </c>
      <c r="V60" s="19">
        <v>5</v>
      </c>
      <c r="W60" s="69" t="s">
        <v>30</v>
      </c>
      <c r="X60" s="79">
        <f t="shared" si="5"/>
        <v>685</v>
      </c>
    </row>
    <row r="61" spans="1:24" x14ac:dyDescent="0.2">
      <c r="A61" s="2">
        <v>53</v>
      </c>
      <c r="B61" s="15">
        <v>578</v>
      </c>
      <c r="C61" s="19" t="str">
        <f t="shared" si="0"/>
        <v>James Underwood</v>
      </c>
      <c r="D61" s="2">
        <f t="shared" si="1"/>
        <v>5</v>
      </c>
      <c r="E61" s="19" t="str">
        <f t="shared" si="2"/>
        <v>Congerstone</v>
      </c>
      <c r="F61" s="4">
        <f t="shared" si="7"/>
        <v>12</v>
      </c>
      <c r="G61" s="4">
        <v>26</v>
      </c>
      <c r="H61" s="17">
        <f t="shared" si="6"/>
        <v>12.26</v>
      </c>
      <c r="I61" s="4" t="str">
        <f t="shared" si="10"/>
        <v/>
      </c>
      <c r="J61" s="4" t="str">
        <f t="shared" si="10"/>
        <v/>
      </c>
      <c r="K61" s="4" t="str">
        <f t="shared" si="10"/>
        <v/>
      </c>
      <c r="L61" s="4" t="str">
        <f t="shared" si="10"/>
        <v/>
      </c>
      <c r="M61" s="4" t="str">
        <f t="shared" si="10"/>
        <v/>
      </c>
      <c r="N61" s="4" t="str">
        <f t="shared" si="10"/>
        <v/>
      </c>
      <c r="O61" s="4" t="str">
        <f t="shared" si="10"/>
        <v/>
      </c>
      <c r="P61" s="4" t="str">
        <f t="shared" si="10"/>
        <v/>
      </c>
      <c r="Q61" s="4" t="str">
        <f t="shared" si="10"/>
        <v/>
      </c>
      <c r="R61" s="4" t="str">
        <f t="shared" si="4"/>
        <v>Congerstone</v>
      </c>
      <c r="T61" s="15">
        <v>694</v>
      </c>
      <c r="U61" s="19" t="s">
        <v>419</v>
      </c>
      <c r="V61" s="2">
        <v>5</v>
      </c>
      <c r="W61" s="72" t="s">
        <v>124</v>
      </c>
      <c r="X61" s="79">
        <f t="shared" si="5"/>
        <v>694</v>
      </c>
    </row>
    <row r="62" spans="1:24" hidden="1" x14ac:dyDescent="0.2">
      <c r="A62" s="20">
        <v>54</v>
      </c>
      <c r="B62" s="15"/>
      <c r="C62" s="19" t="e">
        <f t="shared" si="0"/>
        <v>#N/A</v>
      </c>
      <c r="D62" s="2" t="e">
        <f t="shared" si="1"/>
        <v>#N/A</v>
      </c>
      <c r="E62" s="19" t="e">
        <f t="shared" si="2"/>
        <v>#N/A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 t="e">
        <f t="shared" si="4"/>
        <v>#N/A</v>
      </c>
      <c r="T62" s="15">
        <v>702</v>
      </c>
      <c r="U62" s="19" t="s">
        <v>420</v>
      </c>
      <c r="V62" s="2">
        <v>5</v>
      </c>
      <c r="W62" s="72" t="s">
        <v>124</v>
      </c>
      <c r="X62" s="79">
        <f t="shared" si="5"/>
        <v>702</v>
      </c>
    </row>
    <row r="63" spans="1:24" hidden="1" x14ac:dyDescent="0.2">
      <c r="A63" s="2">
        <v>55</v>
      </c>
      <c r="B63" s="15"/>
      <c r="C63" s="19" t="e">
        <f t="shared" si="0"/>
        <v>#N/A</v>
      </c>
      <c r="D63" s="2" t="e">
        <f t="shared" si="1"/>
        <v>#N/A</v>
      </c>
      <c r="E63" s="19" t="e">
        <f t="shared" si="2"/>
        <v>#N/A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 t="e">
        <f t="shared" si="4"/>
        <v>#N/A</v>
      </c>
      <c r="T63" s="15">
        <v>717</v>
      </c>
      <c r="U63" s="19" t="s">
        <v>421</v>
      </c>
      <c r="V63" s="2">
        <v>6</v>
      </c>
      <c r="W63" s="19" t="s">
        <v>45</v>
      </c>
      <c r="X63" s="79">
        <f t="shared" si="5"/>
        <v>717</v>
      </c>
    </row>
    <row r="64" spans="1:24" hidden="1" x14ac:dyDescent="0.2">
      <c r="A64" s="2">
        <v>56</v>
      </c>
      <c r="B64" s="15"/>
      <c r="C64" s="19" t="e">
        <f t="shared" si="0"/>
        <v>#N/A</v>
      </c>
      <c r="D64" s="2" t="e">
        <f t="shared" si="1"/>
        <v>#N/A</v>
      </c>
      <c r="E64" s="19" t="e">
        <f t="shared" si="2"/>
        <v>#N/A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e">
        <f t="shared" si="4"/>
        <v>#N/A</v>
      </c>
      <c r="T64" s="15">
        <v>739</v>
      </c>
      <c r="U64" s="19" t="s">
        <v>422</v>
      </c>
      <c r="V64" s="2">
        <v>5</v>
      </c>
      <c r="W64" s="19" t="s">
        <v>122</v>
      </c>
      <c r="X64" s="79">
        <f t="shared" si="5"/>
        <v>739</v>
      </c>
    </row>
    <row r="65" spans="1:24" hidden="1" x14ac:dyDescent="0.2">
      <c r="A65" s="20">
        <v>57</v>
      </c>
      <c r="B65" s="15"/>
      <c r="C65" s="19" t="e">
        <f t="shared" si="0"/>
        <v>#N/A</v>
      </c>
      <c r="D65" s="2" t="e">
        <f t="shared" si="1"/>
        <v>#N/A</v>
      </c>
      <c r="E65" s="19" t="e">
        <f t="shared" si="2"/>
        <v>#N/A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 t="e">
        <f t="shared" si="4"/>
        <v>#N/A</v>
      </c>
      <c r="T65" s="15">
        <v>741</v>
      </c>
      <c r="U65" s="19" t="s">
        <v>423</v>
      </c>
      <c r="V65" s="2">
        <v>5</v>
      </c>
      <c r="W65" s="19" t="s">
        <v>424</v>
      </c>
      <c r="X65" s="79" t="e">
        <f t="shared" si="5"/>
        <v>#N/A</v>
      </c>
    </row>
    <row r="66" spans="1:24" hidden="1" x14ac:dyDescent="0.2">
      <c r="A66" s="2">
        <v>58</v>
      </c>
      <c r="B66" s="15"/>
      <c r="C66" s="19" t="e">
        <f t="shared" si="0"/>
        <v>#N/A</v>
      </c>
      <c r="D66" s="2" t="e">
        <f t="shared" si="1"/>
        <v>#N/A</v>
      </c>
      <c r="E66" s="19" t="e">
        <f t="shared" si="2"/>
        <v>#N/A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 t="e">
        <f t="shared" si="4"/>
        <v>#N/A</v>
      </c>
      <c r="T66" s="15">
        <v>728</v>
      </c>
      <c r="U66" s="19" t="s">
        <v>425</v>
      </c>
      <c r="V66" s="2">
        <v>5</v>
      </c>
      <c r="W66" s="19" t="s">
        <v>66</v>
      </c>
      <c r="X66" s="79" t="e">
        <f t="shared" si="5"/>
        <v>#N/A</v>
      </c>
    </row>
    <row r="67" spans="1:24" hidden="1" x14ac:dyDescent="0.2">
      <c r="A67" s="2">
        <v>59</v>
      </c>
      <c r="B67" s="15"/>
      <c r="C67" s="19" t="e">
        <f t="shared" si="0"/>
        <v>#N/A</v>
      </c>
      <c r="D67" s="2" t="e">
        <f t="shared" si="1"/>
        <v>#N/A</v>
      </c>
      <c r="E67" s="19" t="e">
        <f t="shared" si="2"/>
        <v>#N/A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 t="e">
        <f t="shared" si="4"/>
        <v>#N/A</v>
      </c>
      <c r="T67" s="16">
        <v>747</v>
      </c>
      <c r="U67" s="19" t="s">
        <v>426</v>
      </c>
      <c r="V67" s="19">
        <v>6</v>
      </c>
      <c r="W67" s="19" t="s">
        <v>26</v>
      </c>
      <c r="X67" s="79">
        <f t="shared" si="5"/>
        <v>747</v>
      </c>
    </row>
    <row r="68" spans="1:24" hidden="1" x14ac:dyDescent="0.2">
      <c r="A68" s="20">
        <v>60</v>
      </c>
      <c r="B68" s="16"/>
      <c r="C68" s="19" t="e">
        <f t="shared" si="0"/>
        <v>#N/A</v>
      </c>
      <c r="D68" s="2" t="e">
        <f t="shared" si="1"/>
        <v>#N/A</v>
      </c>
      <c r="E68" s="19" t="e">
        <f t="shared" si="2"/>
        <v>#N/A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 t="e">
        <f t="shared" si="4"/>
        <v>#N/A</v>
      </c>
      <c r="T68" s="16">
        <v>760</v>
      </c>
      <c r="U68" s="19" t="s">
        <v>427</v>
      </c>
      <c r="V68" s="19">
        <v>6</v>
      </c>
      <c r="W68" s="19" t="s">
        <v>26</v>
      </c>
      <c r="X68" s="79" t="e">
        <f t="shared" si="5"/>
        <v>#N/A</v>
      </c>
    </row>
    <row r="69" spans="1:24" hidden="1" x14ac:dyDescent="0.2">
      <c r="A69" s="2">
        <v>61</v>
      </c>
      <c r="B69" s="16"/>
      <c r="C69" s="19" t="e">
        <f t="shared" si="0"/>
        <v>#N/A</v>
      </c>
      <c r="D69" s="2" t="e">
        <f t="shared" si="1"/>
        <v>#N/A</v>
      </c>
      <c r="E69" s="19" t="e">
        <f t="shared" si="2"/>
        <v>#N/A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 t="e">
        <f t="shared" si="4"/>
        <v>#N/A</v>
      </c>
      <c r="T69" s="16">
        <v>767</v>
      </c>
      <c r="U69" s="19" t="s">
        <v>428</v>
      </c>
      <c r="V69" s="19">
        <v>5</v>
      </c>
      <c r="W69" s="19" t="s">
        <v>26</v>
      </c>
      <c r="X69" s="79">
        <f t="shared" si="5"/>
        <v>767</v>
      </c>
    </row>
    <row r="70" spans="1:24" hidden="1" x14ac:dyDescent="0.2">
      <c r="A70" s="2">
        <v>62</v>
      </c>
      <c r="B70" s="15"/>
      <c r="C70" s="19" t="e">
        <f t="shared" si="0"/>
        <v>#N/A</v>
      </c>
      <c r="D70" s="2" t="e">
        <f t="shared" si="1"/>
        <v>#N/A</v>
      </c>
      <c r="E70" s="19" t="e">
        <f t="shared" si="2"/>
        <v>#N/A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 t="e">
        <f t="shared" si="4"/>
        <v>#N/A</v>
      </c>
    </row>
    <row r="71" spans="1:24" hidden="1" x14ac:dyDescent="0.2">
      <c r="A71" s="20">
        <v>63</v>
      </c>
      <c r="B71" s="15"/>
      <c r="C71" s="19" t="e">
        <f t="shared" si="0"/>
        <v>#N/A</v>
      </c>
      <c r="D71" s="2" t="e">
        <f t="shared" si="1"/>
        <v>#N/A</v>
      </c>
      <c r="E71" s="19" t="e">
        <f t="shared" si="2"/>
        <v>#N/A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 t="e">
        <f t="shared" si="4"/>
        <v>#N/A</v>
      </c>
    </row>
    <row r="72" spans="1:24" hidden="1" x14ac:dyDescent="0.2">
      <c r="A72" s="2">
        <v>64</v>
      </c>
      <c r="B72" s="15"/>
      <c r="C72" s="19" t="e">
        <f t="shared" si="0"/>
        <v>#N/A</v>
      </c>
      <c r="D72" s="2" t="e">
        <f t="shared" si="1"/>
        <v>#N/A</v>
      </c>
      <c r="E72" s="19" t="e">
        <f t="shared" si="2"/>
        <v>#N/A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 t="e">
        <f t="shared" si="4"/>
        <v>#N/A</v>
      </c>
    </row>
    <row r="73" spans="1:24" hidden="1" x14ac:dyDescent="0.2">
      <c r="A73" s="2">
        <v>65</v>
      </c>
      <c r="B73" s="15"/>
      <c r="C73" s="19" t="e">
        <f t="shared" ref="C73:C78" si="11">VLOOKUP($B73,$T:$W,2,0)</f>
        <v>#N/A</v>
      </c>
      <c r="D73" s="2" t="e">
        <f t="shared" ref="D73:D78" si="12">VLOOKUP($B73,$T:$W,3,0)</f>
        <v>#N/A</v>
      </c>
      <c r="E73" s="19" t="e">
        <f t="shared" ref="E73:E78" si="13">VLOOKUP($B73,$T:$W,4,0)</f>
        <v>#N/A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e">
        <f t="shared" ref="R73:R78" si="14">IF(SUM(I73:Q73)&lt;&gt;0,"",E73)</f>
        <v>#N/A</v>
      </c>
    </row>
    <row r="74" spans="1:24" hidden="1" x14ac:dyDescent="0.2">
      <c r="A74" s="20">
        <v>66</v>
      </c>
      <c r="B74" s="15"/>
      <c r="C74" s="19" t="e">
        <f t="shared" si="11"/>
        <v>#N/A</v>
      </c>
      <c r="D74" s="2" t="e">
        <f t="shared" si="12"/>
        <v>#N/A</v>
      </c>
      <c r="E74" s="19" t="e">
        <f t="shared" si="13"/>
        <v>#N/A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 t="e">
        <f t="shared" si="14"/>
        <v>#N/A</v>
      </c>
    </row>
    <row r="75" spans="1:24" hidden="1" x14ac:dyDescent="0.2">
      <c r="A75" s="2">
        <v>67</v>
      </c>
      <c r="B75" s="15"/>
      <c r="C75" s="19" t="e">
        <f t="shared" si="11"/>
        <v>#N/A</v>
      </c>
      <c r="D75" s="2" t="e">
        <f t="shared" si="12"/>
        <v>#N/A</v>
      </c>
      <c r="E75" s="19" t="e">
        <f t="shared" si="13"/>
        <v>#N/A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 t="e">
        <f t="shared" si="14"/>
        <v>#N/A</v>
      </c>
    </row>
    <row r="76" spans="1:24" hidden="1" x14ac:dyDescent="0.2">
      <c r="A76" s="2">
        <v>68</v>
      </c>
      <c r="B76" s="15"/>
      <c r="C76" s="19" t="e">
        <f t="shared" si="11"/>
        <v>#N/A</v>
      </c>
      <c r="D76" s="2" t="e">
        <f t="shared" si="12"/>
        <v>#N/A</v>
      </c>
      <c r="E76" s="19" t="e">
        <f t="shared" si="13"/>
        <v>#N/A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 t="e">
        <f t="shared" si="14"/>
        <v>#N/A</v>
      </c>
    </row>
    <row r="77" spans="1:24" hidden="1" x14ac:dyDescent="0.2">
      <c r="A77" s="20">
        <v>69</v>
      </c>
      <c r="B77" s="15"/>
      <c r="C77" s="19" t="e">
        <f t="shared" si="11"/>
        <v>#N/A</v>
      </c>
      <c r="D77" s="2" t="e">
        <f t="shared" si="12"/>
        <v>#N/A</v>
      </c>
      <c r="E77" s="19" t="e">
        <f t="shared" si="13"/>
        <v>#N/A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 t="e">
        <f t="shared" si="14"/>
        <v>#N/A</v>
      </c>
    </row>
    <row r="78" spans="1:24" hidden="1" x14ac:dyDescent="0.2">
      <c r="A78" s="2">
        <v>70</v>
      </c>
      <c r="B78" s="15"/>
      <c r="C78" s="19" t="e">
        <f t="shared" si="11"/>
        <v>#N/A</v>
      </c>
      <c r="D78" s="2" t="e">
        <f t="shared" si="12"/>
        <v>#N/A</v>
      </c>
      <c r="E78" s="19" t="e">
        <f t="shared" si="13"/>
        <v>#N/A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 t="e">
        <f t="shared" si="14"/>
        <v>#N/A</v>
      </c>
    </row>
    <row r="79" spans="1:24" x14ac:dyDescent="0.2">
      <c r="A79" s="2"/>
      <c r="B79" s="4"/>
      <c r="C79" s="19"/>
      <c r="D79" s="2"/>
      <c r="E79" s="1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24" outlineLevel="1" x14ac:dyDescent="0.2">
      <c r="A80" s="7" t="s">
        <v>128</v>
      </c>
      <c r="C80" s="12"/>
      <c r="D80" s="12"/>
      <c r="H80" s="82" t="s">
        <v>129</v>
      </c>
      <c r="I80" s="83" t="str">
        <f t="shared" ref="I80:Q80" si="15">IF(I84=MIN($I$84:$Q$84),1,(IF(SMALL($I$84:$Q$84,2)&lt;MIN($I$91:$Q$91),IF(I84=SMALL($I$84:$Q$84,2),2,""),"")))</f>
        <v/>
      </c>
      <c r="J80" s="83" t="str">
        <f t="shared" si="15"/>
        <v/>
      </c>
      <c r="K80" s="83">
        <f t="shared" si="15"/>
        <v>1</v>
      </c>
      <c r="L80" s="83" t="str">
        <f t="shared" si="15"/>
        <v/>
      </c>
      <c r="M80" s="83">
        <f t="shared" si="15"/>
        <v>2</v>
      </c>
      <c r="N80" s="83" t="str">
        <f t="shared" si="15"/>
        <v/>
      </c>
      <c r="O80" s="83" t="str">
        <f t="shared" si="15"/>
        <v/>
      </c>
      <c r="P80" s="83" t="str">
        <f t="shared" si="15"/>
        <v/>
      </c>
      <c r="Q80" s="83" t="str">
        <f t="shared" si="15"/>
        <v/>
      </c>
    </row>
    <row r="81" spans="1:17" ht="15.75" outlineLevel="1" x14ac:dyDescent="0.25">
      <c r="C81" s="8" t="s">
        <v>130</v>
      </c>
      <c r="D81" s="8"/>
      <c r="F81" s="1"/>
      <c r="H81" s="82" t="s">
        <v>131</v>
      </c>
      <c r="I81">
        <f t="shared" ref="I81:Q81" si="16">MIN(I$9:I$78)</f>
        <v>3</v>
      </c>
      <c r="J81">
        <f t="shared" si="16"/>
        <v>14</v>
      </c>
      <c r="K81">
        <f t="shared" si="16"/>
        <v>1</v>
      </c>
      <c r="L81">
        <f t="shared" si="16"/>
        <v>29</v>
      </c>
      <c r="M81">
        <f t="shared" si="16"/>
        <v>10</v>
      </c>
      <c r="N81">
        <f t="shared" si="16"/>
        <v>19</v>
      </c>
      <c r="O81">
        <f t="shared" si="16"/>
        <v>31</v>
      </c>
      <c r="P81">
        <f t="shared" si="16"/>
        <v>12</v>
      </c>
      <c r="Q81">
        <f t="shared" si="16"/>
        <v>0</v>
      </c>
    </row>
    <row r="82" spans="1:17" ht="15.75" outlineLevel="1" x14ac:dyDescent="0.25">
      <c r="A82" s="8"/>
      <c r="B82" s="8"/>
      <c r="C82" s="1"/>
      <c r="D82" s="1"/>
      <c r="I82">
        <f t="shared" ref="I82:Q82" si="17">SMALL(I$9:I$78,2)</f>
        <v>9</v>
      </c>
      <c r="J82">
        <f t="shared" si="17"/>
        <v>20</v>
      </c>
      <c r="K82">
        <f t="shared" si="17"/>
        <v>4</v>
      </c>
      <c r="L82">
        <f t="shared" si="17"/>
        <v>35</v>
      </c>
      <c r="M82">
        <f t="shared" si="17"/>
        <v>11</v>
      </c>
      <c r="N82">
        <f t="shared" si="17"/>
        <v>42</v>
      </c>
      <c r="O82">
        <f t="shared" si="17"/>
        <v>32</v>
      </c>
      <c r="P82">
        <f t="shared" si="17"/>
        <v>17</v>
      </c>
      <c r="Q82" t="e">
        <f t="shared" si="17"/>
        <v>#NUM!</v>
      </c>
    </row>
    <row r="83" spans="1:17" outlineLevel="1" x14ac:dyDescent="0.2">
      <c r="A83" s="1"/>
      <c r="B83" s="1"/>
      <c r="C83" s="7"/>
      <c r="D83" s="7"/>
      <c r="I83">
        <f t="shared" ref="I83:Q83" si="18">SMALL(I$9:I$78,3)</f>
        <v>23</v>
      </c>
      <c r="J83">
        <f t="shared" si="18"/>
        <v>21</v>
      </c>
      <c r="K83">
        <f t="shared" si="18"/>
        <v>15</v>
      </c>
      <c r="L83">
        <f t="shared" si="18"/>
        <v>46</v>
      </c>
      <c r="M83">
        <f t="shared" si="18"/>
        <v>13</v>
      </c>
      <c r="N83" t="e">
        <f t="shared" si="18"/>
        <v>#NUM!</v>
      </c>
      <c r="O83">
        <f t="shared" si="18"/>
        <v>34</v>
      </c>
      <c r="P83">
        <f t="shared" si="18"/>
        <v>33</v>
      </c>
      <c r="Q83" t="e">
        <f t="shared" si="18"/>
        <v>#NUM!</v>
      </c>
    </row>
    <row r="84" spans="1:17" outlineLevel="1" x14ac:dyDescent="0.2">
      <c r="H84" s="1" t="s">
        <v>132</v>
      </c>
      <c r="I84" s="11">
        <f>IFERROR(SUM(I81:I83),"")</f>
        <v>35</v>
      </c>
      <c r="J84" s="11">
        <f t="shared" ref="J84:Q84" si="19">IFERROR(SUM(J81:J83),"")</f>
        <v>55</v>
      </c>
      <c r="K84" s="11">
        <f t="shared" si="19"/>
        <v>20</v>
      </c>
      <c r="L84" s="11">
        <f t="shared" si="19"/>
        <v>110</v>
      </c>
      <c r="M84" s="11">
        <f t="shared" si="19"/>
        <v>34</v>
      </c>
      <c r="N84" s="11" t="str">
        <f>IFERROR(SUM(N81:N83),"")</f>
        <v/>
      </c>
      <c r="O84" s="11">
        <f>IFERROR(SUM(O81:O83),"")</f>
        <v>97</v>
      </c>
      <c r="P84" s="11">
        <f t="shared" si="19"/>
        <v>62</v>
      </c>
      <c r="Q84" s="11" t="str">
        <f t="shared" si="19"/>
        <v/>
      </c>
    </row>
    <row r="85" spans="1:17" ht="38.25" hidden="1" outlineLevel="1" x14ac:dyDescent="0.2">
      <c r="H85" s="1"/>
      <c r="I85" s="25" t="str">
        <f t="shared" ref="I85:Q85" si="20">+I8</f>
        <v xml:space="preserve">Ivanhoe Robins </v>
      </c>
      <c r="J85" s="38" t="str">
        <f t="shared" si="20"/>
        <v>Charnwood</v>
      </c>
      <c r="K85" s="33" t="str">
        <f t="shared" si="20"/>
        <v>Saffron AC</v>
      </c>
      <c r="L85" s="67" t="str">
        <f t="shared" si="20"/>
        <v>Orchard Primary</v>
      </c>
      <c r="M85" s="46" t="str">
        <f t="shared" si="20"/>
        <v>Corby AC</v>
      </c>
      <c r="N85" s="42" t="str">
        <f t="shared" si="20"/>
        <v>Thurlaston C of E</v>
      </c>
      <c r="O85" s="42" t="str">
        <f t="shared" si="20"/>
        <v>St Peter's Market Bosworth</v>
      </c>
      <c r="P85" s="42" t="str">
        <f t="shared" si="20"/>
        <v>St Barts</v>
      </c>
      <c r="Q85" s="42">
        <f t="shared" si="20"/>
        <v>0</v>
      </c>
    </row>
    <row r="86" spans="1:17" hidden="1" outlineLevel="1" x14ac:dyDescent="0.2"/>
    <row r="87" spans="1:17" hidden="1" outlineLevel="1" x14ac:dyDescent="0.2">
      <c r="H87" s="82" t="s">
        <v>129</v>
      </c>
      <c r="I87" s="84" t="str">
        <f t="shared" ref="I87:Q87" si="21">IF(SMALL($I$84:$Q$84,2)&gt;MIN($I$91:$Q$91),IF(I91=MIN($I$91:$Q$91),2,""),"")</f>
        <v/>
      </c>
      <c r="J87" s="84" t="str">
        <f t="shared" si="21"/>
        <v/>
      </c>
      <c r="K87" s="84" t="str">
        <f t="shared" si="21"/>
        <v/>
      </c>
      <c r="L87" s="84" t="str">
        <f t="shared" si="21"/>
        <v/>
      </c>
      <c r="M87" s="84" t="str">
        <f t="shared" si="21"/>
        <v/>
      </c>
      <c r="N87" s="84" t="str">
        <f t="shared" si="21"/>
        <v/>
      </c>
      <c r="O87" s="84" t="str">
        <f t="shared" si="21"/>
        <v/>
      </c>
      <c r="P87" s="84" t="str">
        <f t="shared" si="21"/>
        <v/>
      </c>
      <c r="Q87" s="84" t="str">
        <f t="shared" si="21"/>
        <v/>
      </c>
    </row>
    <row r="88" spans="1:17" ht="15.75" hidden="1" outlineLevel="1" x14ac:dyDescent="0.25">
      <c r="C88" s="8" t="s">
        <v>133</v>
      </c>
      <c r="D88" s="8"/>
      <c r="F88" s="1"/>
      <c r="H88" s="82" t="s">
        <v>134</v>
      </c>
      <c r="I88">
        <f t="shared" ref="I88:Q88" si="22">SMALL(I$9:I$78,4)</f>
        <v>23</v>
      </c>
      <c r="J88" t="e">
        <f t="shared" si="22"/>
        <v>#NUM!</v>
      </c>
      <c r="K88" t="e">
        <f t="shared" si="22"/>
        <v>#NUM!</v>
      </c>
      <c r="L88">
        <f t="shared" si="22"/>
        <v>48</v>
      </c>
      <c r="M88" t="e">
        <f t="shared" si="22"/>
        <v>#NUM!</v>
      </c>
      <c r="N88" t="e">
        <f t="shared" si="22"/>
        <v>#NUM!</v>
      </c>
      <c r="O88">
        <f t="shared" si="22"/>
        <v>40</v>
      </c>
      <c r="P88" t="e">
        <f t="shared" si="22"/>
        <v>#NUM!</v>
      </c>
      <c r="Q88" t="e">
        <f t="shared" si="22"/>
        <v>#NUM!</v>
      </c>
    </row>
    <row r="89" spans="1:17" ht="15.75" hidden="1" outlineLevel="1" x14ac:dyDescent="0.25">
      <c r="A89" s="8"/>
      <c r="B89" s="6"/>
      <c r="C89" s="1"/>
      <c r="D89" s="1"/>
      <c r="H89" s="1"/>
      <c r="I89">
        <f t="shared" ref="I89:Q89" si="23">SMALL(I$9:I$78,5)</f>
        <v>25</v>
      </c>
      <c r="J89" t="e">
        <f t="shared" si="23"/>
        <v>#NUM!</v>
      </c>
      <c r="K89" t="e">
        <f t="shared" si="23"/>
        <v>#NUM!</v>
      </c>
      <c r="L89" t="e">
        <f t="shared" si="23"/>
        <v>#NUM!</v>
      </c>
      <c r="M89" t="e">
        <f t="shared" si="23"/>
        <v>#NUM!</v>
      </c>
      <c r="N89" t="e">
        <f t="shared" si="23"/>
        <v>#NUM!</v>
      </c>
      <c r="O89">
        <f t="shared" si="23"/>
        <v>49</v>
      </c>
      <c r="P89" t="e">
        <f t="shared" si="23"/>
        <v>#NUM!</v>
      </c>
      <c r="Q89" t="e">
        <f t="shared" si="23"/>
        <v>#NUM!</v>
      </c>
    </row>
    <row r="90" spans="1:17" hidden="1" outlineLevel="1" x14ac:dyDescent="0.2">
      <c r="H90" s="1"/>
      <c r="I90">
        <f t="shared" ref="I90:Q90" si="24">SMALL(I$9:I$78,6)</f>
        <v>26</v>
      </c>
      <c r="J90" t="e">
        <f t="shared" si="24"/>
        <v>#NUM!</v>
      </c>
      <c r="K90" t="e">
        <f t="shared" si="24"/>
        <v>#NUM!</v>
      </c>
      <c r="L90" t="e">
        <f t="shared" si="24"/>
        <v>#NUM!</v>
      </c>
      <c r="M90" t="e">
        <f t="shared" si="24"/>
        <v>#NUM!</v>
      </c>
      <c r="N90" t="e">
        <f t="shared" si="24"/>
        <v>#NUM!</v>
      </c>
      <c r="O90">
        <f t="shared" si="24"/>
        <v>50</v>
      </c>
      <c r="P90" t="e">
        <f t="shared" si="24"/>
        <v>#NUM!</v>
      </c>
      <c r="Q90" t="e">
        <f t="shared" si="24"/>
        <v>#NUM!</v>
      </c>
    </row>
    <row r="91" spans="1:17" hidden="1" outlineLevel="1" x14ac:dyDescent="0.2">
      <c r="C91" s="7"/>
      <c r="D91" s="7"/>
      <c r="H91" s="1" t="s">
        <v>135</v>
      </c>
      <c r="I91" s="11">
        <f>IFERROR(SUM(I88:I90),1000)</f>
        <v>74</v>
      </c>
      <c r="J91" s="11">
        <f>IFERROR(SUM(J88:J90),1000)</f>
        <v>1000</v>
      </c>
      <c r="K91" s="11">
        <f t="shared" ref="K91:Q91" si="25">IFERROR(SUM(K88:K90),1000)</f>
        <v>1000</v>
      </c>
      <c r="L91" s="11">
        <f t="shared" si="25"/>
        <v>1000</v>
      </c>
      <c r="M91" s="11">
        <f t="shared" si="25"/>
        <v>1000</v>
      </c>
      <c r="N91" s="11">
        <f>IFERROR(SUM(N88:N90),1000)</f>
        <v>1000</v>
      </c>
      <c r="O91" s="11">
        <f>IFERROR(SUM(O88:O90),1000)</f>
        <v>139</v>
      </c>
      <c r="P91" s="11">
        <f t="shared" si="25"/>
        <v>1000</v>
      </c>
      <c r="Q91" s="11">
        <f t="shared" si="25"/>
        <v>1000</v>
      </c>
    </row>
    <row r="92" spans="1:17" hidden="1" outlineLevel="1" x14ac:dyDescent="0.2"/>
    <row r="93" spans="1:17" hidden="1" outlineLevel="1" x14ac:dyDescent="0.2"/>
    <row r="94" spans="1:17" hidden="1" outlineLevel="1" x14ac:dyDescent="0.2"/>
    <row r="95" spans="1:17" collapsed="1" x14ac:dyDescent="0.2"/>
    <row r="96" spans="1:17" x14ac:dyDescent="0.2">
      <c r="A96" s="89"/>
      <c r="B96" s="90"/>
      <c r="C96" s="90"/>
      <c r="D96" s="90"/>
      <c r="E96" s="90"/>
      <c r="F96" s="90"/>
      <c r="G96" s="90"/>
      <c r="H96" s="91"/>
    </row>
    <row r="97" spans="1:8" ht="18" x14ac:dyDescent="0.25">
      <c r="A97" s="92"/>
      <c r="B97" s="93" t="s">
        <v>0</v>
      </c>
      <c r="C97" s="88"/>
      <c r="D97" s="88"/>
      <c r="E97" s="93"/>
      <c r="F97" s="88"/>
      <c r="G97" s="88"/>
      <c r="H97" s="94"/>
    </row>
    <row r="98" spans="1:8" ht="18" x14ac:dyDescent="0.25">
      <c r="A98" s="92"/>
      <c r="B98" s="93"/>
      <c r="C98" s="88"/>
      <c r="D98" s="88"/>
      <c r="E98" s="93"/>
      <c r="F98" s="88"/>
      <c r="G98" s="88"/>
      <c r="H98" s="94"/>
    </row>
    <row r="99" spans="1:8" ht="18" x14ac:dyDescent="0.25">
      <c r="A99" s="92"/>
      <c r="B99" s="93" t="s">
        <v>136</v>
      </c>
      <c r="C99" s="88"/>
      <c r="D99" s="88"/>
      <c r="E99" s="93"/>
      <c r="F99" s="88"/>
      <c r="G99" s="88"/>
      <c r="H99" s="94"/>
    </row>
    <row r="100" spans="1:8" x14ac:dyDescent="0.2">
      <c r="A100" s="92"/>
      <c r="B100" s="88"/>
      <c r="C100" s="88"/>
      <c r="D100" s="88"/>
      <c r="E100" s="88"/>
      <c r="F100" s="88"/>
      <c r="G100" s="88"/>
      <c r="H100" s="94"/>
    </row>
    <row r="101" spans="1:8" ht="20.100000000000001" customHeight="1" x14ac:dyDescent="0.25">
      <c r="A101" s="92"/>
      <c r="B101" s="93" t="str">
        <f>+A6</f>
        <v>Race 6 - Year 5 and 6 Boys</v>
      </c>
      <c r="C101" s="88"/>
      <c r="D101" s="88"/>
      <c r="E101" s="88"/>
      <c r="F101" s="88"/>
      <c r="G101" s="88"/>
      <c r="H101" s="94"/>
    </row>
    <row r="102" spans="1:8" x14ac:dyDescent="0.2">
      <c r="A102" s="92"/>
      <c r="B102" s="88"/>
      <c r="C102" s="88"/>
      <c r="D102" s="88"/>
      <c r="E102" s="88"/>
      <c r="F102" s="88"/>
      <c r="G102" s="88"/>
      <c r="H102" s="94"/>
    </row>
    <row r="103" spans="1:8" ht="15.75" x14ac:dyDescent="0.25">
      <c r="A103" s="92"/>
      <c r="B103" s="105" t="s">
        <v>137</v>
      </c>
      <c r="C103" s="96"/>
      <c r="D103" s="88"/>
      <c r="E103" s="88"/>
      <c r="F103" s="88"/>
      <c r="G103" s="88"/>
      <c r="H103" s="94"/>
    </row>
    <row r="104" spans="1:8" ht="20.100000000000001" customHeight="1" x14ac:dyDescent="0.2">
      <c r="A104" s="92"/>
      <c r="B104" s="98" t="s">
        <v>138</v>
      </c>
      <c r="C104" s="106" t="s">
        <v>14</v>
      </c>
      <c r="D104" s="106"/>
      <c r="E104" s="98" t="s">
        <v>15</v>
      </c>
      <c r="F104" s="98"/>
      <c r="G104" s="88"/>
      <c r="H104" s="107" t="s">
        <v>139</v>
      </c>
    </row>
    <row r="105" spans="1:8" x14ac:dyDescent="0.2">
      <c r="A105" s="92"/>
      <c r="B105" s="88">
        <v>1</v>
      </c>
      <c r="C105" s="97">
        <f>+B9</f>
        <v>431</v>
      </c>
      <c r="D105" s="88"/>
      <c r="E105" s="108" t="str">
        <f>+C9</f>
        <v>Lachlan Finch</v>
      </c>
      <c r="F105" s="88"/>
      <c r="G105" s="88"/>
      <c r="H105" s="94" t="str">
        <f>+E9</f>
        <v>Saffron AC</v>
      </c>
    </row>
    <row r="106" spans="1:8" x14ac:dyDescent="0.2">
      <c r="A106" s="92"/>
      <c r="B106" s="88">
        <v>2</v>
      </c>
      <c r="C106" s="97">
        <f>+B10</f>
        <v>489</v>
      </c>
      <c r="D106" s="88"/>
      <c r="E106" s="108" t="str">
        <f>+C10</f>
        <v>Jack Stretton</v>
      </c>
      <c r="F106" s="88"/>
      <c r="G106" s="88"/>
      <c r="H106" s="94" t="str">
        <f>+E10</f>
        <v>Badgerbrook</v>
      </c>
    </row>
    <row r="107" spans="1:8" x14ac:dyDescent="0.2">
      <c r="A107" s="92"/>
      <c r="B107" s="88">
        <v>3</v>
      </c>
      <c r="C107" s="97">
        <f>+B11</f>
        <v>380</v>
      </c>
      <c r="D107" s="88"/>
      <c r="E107" s="108" t="str">
        <f>+C11</f>
        <v>Luke Talbot</v>
      </c>
      <c r="F107" s="88"/>
      <c r="G107" s="88"/>
      <c r="H107" s="94" t="str">
        <f>+E11</f>
        <v xml:space="preserve">Ivanhoe Robins </v>
      </c>
    </row>
    <row r="108" spans="1:8" x14ac:dyDescent="0.2">
      <c r="A108" s="92"/>
      <c r="B108" s="88"/>
      <c r="C108" s="88"/>
      <c r="D108" s="88"/>
      <c r="E108" s="88"/>
      <c r="F108" s="88"/>
      <c r="G108" s="88"/>
      <c r="H108" s="94"/>
    </row>
    <row r="109" spans="1:8" x14ac:dyDescent="0.2">
      <c r="A109" s="92"/>
      <c r="B109" s="88"/>
      <c r="C109" s="88"/>
      <c r="D109" s="88"/>
      <c r="E109" s="88"/>
      <c r="F109" s="88"/>
      <c r="G109" s="88"/>
      <c r="H109" s="94"/>
    </row>
    <row r="110" spans="1:8" ht="15.75" x14ac:dyDescent="0.25">
      <c r="A110" s="92"/>
      <c r="B110" s="105" t="s">
        <v>140</v>
      </c>
      <c r="C110" s="96"/>
      <c r="D110" s="88"/>
      <c r="E110" s="9"/>
      <c r="F110" s="88"/>
      <c r="G110" s="88"/>
      <c r="H110" s="94"/>
    </row>
    <row r="111" spans="1:8" ht="15.75" x14ac:dyDescent="0.25">
      <c r="A111" s="92"/>
      <c r="B111" s="88"/>
      <c r="C111" s="95" t="s">
        <v>141</v>
      </c>
      <c r="D111" s="95"/>
      <c r="E111" s="86" t="str">
        <f>HLOOKUP(1,$I$80:$Q$85,6,0)</f>
        <v>Saffron AC</v>
      </c>
      <c r="F111" s="88"/>
      <c r="G111" s="88"/>
      <c r="H111" s="94"/>
    </row>
    <row r="112" spans="1:8" x14ac:dyDescent="0.2">
      <c r="A112" s="92"/>
      <c r="B112" s="98" t="s">
        <v>138</v>
      </c>
      <c r="C112" s="106" t="s">
        <v>14</v>
      </c>
      <c r="D112" s="88"/>
      <c r="E112" s="98" t="s">
        <v>15</v>
      </c>
      <c r="F112" s="88"/>
      <c r="G112" s="88"/>
      <c r="H112" s="94"/>
    </row>
    <row r="113" spans="1:8" x14ac:dyDescent="0.2">
      <c r="A113" s="92"/>
      <c r="B113" s="88">
        <f>HLOOKUP(1,$I$80:$Q$85,2,0)</f>
        <v>1</v>
      </c>
      <c r="C113" s="97">
        <f>VLOOKUP($B113,$A$8:$C$78,2,0)</f>
        <v>431</v>
      </c>
      <c r="D113" s="88"/>
      <c r="E113" s="108" t="str">
        <f>VLOOKUP($B113,$A$8:$C$78,3,0)</f>
        <v>Lachlan Finch</v>
      </c>
      <c r="F113" s="88"/>
      <c r="G113" s="88"/>
      <c r="H113" s="94"/>
    </row>
    <row r="114" spans="1:8" x14ac:dyDescent="0.2">
      <c r="A114" s="92"/>
      <c r="B114" s="88">
        <f>HLOOKUP(1,$I$80:$Q$85,3,0)</f>
        <v>4</v>
      </c>
      <c r="C114" s="97">
        <f>VLOOKUP($B114,$A$8:$C$78,2,0)</f>
        <v>494</v>
      </c>
      <c r="D114" s="88"/>
      <c r="E114" s="108" t="str">
        <f>VLOOKUP($B114,$A$8:$C$75,3,0)</f>
        <v>Ashley Butler</v>
      </c>
      <c r="F114" s="88"/>
      <c r="G114" s="88"/>
      <c r="H114" s="94"/>
    </row>
    <row r="115" spans="1:8" x14ac:dyDescent="0.2">
      <c r="A115" s="92"/>
      <c r="B115" s="88">
        <f>HLOOKUP(1,$I$80:$Q$85,4,0)</f>
        <v>15</v>
      </c>
      <c r="C115" s="97">
        <f>VLOOKUP($B115,$A$8:$C$78,2,0)</f>
        <v>358</v>
      </c>
      <c r="D115" s="88"/>
      <c r="E115" s="108" t="str">
        <f>VLOOKUP($B115,$A$8:$C$75,3,0)</f>
        <v>Douglas Low</v>
      </c>
      <c r="F115" s="88"/>
      <c r="G115" s="88"/>
      <c r="H115" s="94"/>
    </row>
    <row r="116" spans="1:8" ht="13.5" thickBot="1" x14ac:dyDescent="0.25">
      <c r="A116" s="99" t="s">
        <v>142</v>
      </c>
      <c r="B116" s="87">
        <f>SUM(B113:B115)</f>
        <v>20</v>
      </c>
      <c r="C116" s="88"/>
      <c r="D116" s="88"/>
      <c r="E116" s="88"/>
      <c r="F116" s="88"/>
      <c r="G116" s="88"/>
      <c r="H116" s="94"/>
    </row>
    <row r="117" spans="1:8" ht="13.5" thickTop="1" x14ac:dyDescent="0.2">
      <c r="A117" s="92"/>
      <c r="B117" s="88"/>
      <c r="C117" s="88"/>
      <c r="D117" s="88"/>
      <c r="E117" s="88"/>
      <c r="F117" s="88"/>
      <c r="G117" s="88"/>
      <c r="H117" s="94"/>
    </row>
    <row r="118" spans="1:8" x14ac:dyDescent="0.2">
      <c r="A118" s="92"/>
      <c r="B118" s="88"/>
      <c r="C118" s="88"/>
      <c r="D118" s="88"/>
      <c r="E118" s="88"/>
      <c r="F118" s="88"/>
      <c r="G118" s="88"/>
      <c r="H118" s="94"/>
    </row>
    <row r="119" spans="1:8" ht="15.75" x14ac:dyDescent="0.25">
      <c r="A119" s="92"/>
      <c r="B119" s="105" t="s">
        <v>143</v>
      </c>
      <c r="C119" s="96"/>
      <c r="D119" s="88"/>
      <c r="E119" s="9"/>
      <c r="F119" s="88"/>
      <c r="G119" s="88"/>
      <c r="H119" s="94"/>
    </row>
    <row r="120" spans="1:8" ht="15.75" x14ac:dyDescent="0.25">
      <c r="A120" s="92"/>
      <c r="B120" s="88"/>
      <c r="C120" s="95" t="s">
        <v>144</v>
      </c>
      <c r="D120" s="95"/>
      <c r="E120" s="86" t="str">
        <f>HLOOKUP(2,$I$80:$Q$85,6,0)</f>
        <v>Corby AC</v>
      </c>
      <c r="F120" s="88"/>
      <c r="G120" s="88"/>
      <c r="H120" s="94"/>
    </row>
    <row r="121" spans="1:8" x14ac:dyDescent="0.2">
      <c r="A121" s="92"/>
      <c r="B121" s="98" t="s">
        <v>138</v>
      </c>
      <c r="C121" s="106" t="s">
        <v>14</v>
      </c>
      <c r="D121" s="88"/>
      <c r="E121" s="98" t="s">
        <v>15</v>
      </c>
      <c r="F121" s="88"/>
      <c r="G121" s="88"/>
      <c r="H121" s="94"/>
    </row>
    <row r="122" spans="1:8" x14ac:dyDescent="0.2">
      <c r="A122" s="92"/>
      <c r="B122" s="88">
        <f>HLOOKUP(2,$I$80:$Q$85,2,0)</f>
        <v>10</v>
      </c>
      <c r="C122" s="97">
        <f>VLOOKUP($B122,$A$8:$C$75,2,0)</f>
        <v>577</v>
      </c>
      <c r="D122" s="88"/>
      <c r="E122" s="108" t="str">
        <f>VLOOKUP($B122,$A$8:$C$75,3,0)</f>
        <v>Elliot Dee</v>
      </c>
      <c r="F122" s="88"/>
      <c r="G122" s="88"/>
      <c r="H122" s="94"/>
    </row>
    <row r="123" spans="1:8" x14ac:dyDescent="0.2">
      <c r="A123" s="92"/>
      <c r="B123" s="88">
        <f>HLOOKUP(2,$I$80:$Q$85,3,0)</f>
        <v>11</v>
      </c>
      <c r="C123" s="97">
        <f>VLOOKUP($B123,$A$8:$C$75,2,0)</f>
        <v>406</v>
      </c>
      <c r="D123" s="88"/>
      <c r="E123" s="108" t="str">
        <f>VLOOKUP($B123,$A$8:$C$75,3,0)</f>
        <v>Sebastian Beckwith</v>
      </c>
      <c r="F123" s="88"/>
      <c r="G123" s="88"/>
      <c r="H123" s="94"/>
    </row>
    <row r="124" spans="1:8" x14ac:dyDescent="0.2">
      <c r="A124" s="92"/>
      <c r="B124" s="88">
        <f>HLOOKUP(2,$I$80:$Q$85,4,0)</f>
        <v>13</v>
      </c>
      <c r="C124" s="97">
        <f>VLOOKUP($B124,$A$8:$C$75,2,0)</f>
        <v>452</v>
      </c>
      <c r="D124" s="88"/>
      <c r="E124" s="108" t="str">
        <f>VLOOKUP($B124,$A$8:$C$75,3,0)</f>
        <v>Kit Parkinson</v>
      </c>
      <c r="F124" s="88"/>
      <c r="G124" s="88"/>
      <c r="H124" s="94"/>
    </row>
    <row r="125" spans="1:8" ht="13.5" thickBot="1" x14ac:dyDescent="0.25">
      <c r="A125" s="99" t="s">
        <v>142</v>
      </c>
      <c r="B125" s="87">
        <f>SUM(B122:B124)</f>
        <v>34</v>
      </c>
      <c r="C125" s="88"/>
      <c r="D125" s="88"/>
      <c r="E125" s="88"/>
      <c r="F125" s="88"/>
      <c r="G125" s="88"/>
      <c r="H125" s="94"/>
    </row>
    <row r="126" spans="1:8" ht="13.5" thickTop="1" x14ac:dyDescent="0.2">
      <c r="A126" s="100"/>
      <c r="B126" s="101"/>
      <c r="C126" s="102"/>
      <c r="D126" s="101"/>
      <c r="E126" s="103"/>
      <c r="F126" s="101"/>
      <c r="G126" s="101"/>
      <c r="H126" s="104"/>
    </row>
  </sheetData>
  <pageMargins left="0.27559055118110237" right="0.47244094488188981" top="0.43307086614173229" bottom="0.47244094488188981" header="0.39370078740157483" footer="0.51181102362204722"/>
  <pageSetup paperSize="9" scale="94" fitToHeight="0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126"/>
  <sheetViews>
    <sheetView zoomScale="90" zoomScaleNormal="90" workbookViewId="0">
      <pane xSplit="8" ySplit="8" topLeftCell="I9" activePane="bottomRight" state="frozen"/>
      <selection activeCell="G44" sqref="G44"/>
      <selection pane="topRight" activeCell="G44" sqref="G44"/>
      <selection pane="bottomLeft" activeCell="G44" sqref="G44"/>
      <selection pane="bottomRight" activeCell="J3" sqref="J3"/>
    </sheetView>
  </sheetViews>
  <sheetFormatPr defaultRowHeight="12.75" outlineLevelRow="1" outlineLevelCol="1" x14ac:dyDescent="0.2"/>
  <cols>
    <col min="1" max="1" width="7.42578125" customWidth="1"/>
    <col min="2" max="2" width="7.7109375" customWidth="1"/>
    <col min="3" max="3" width="27" bestFit="1" customWidth="1"/>
    <col min="4" max="4" width="12" bestFit="1" customWidth="1"/>
    <col min="5" max="5" width="28.85546875" customWidth="1"/>
    <col min="6" max="7" width="9.140625" hidden="1" customWidth="1" outlineLevel="1"/>
    <col min="8" max="8" width="22.85546875" customWidth="1" collapsed="1"/>
    <col min="9" max="10" width="9.140625" customWidth="1" outlineLevel="1"/>
    <col min="11" max="11" width="10.7109375" customWidth="1" outlineLevel="1"/>
    <col min="12" max="12" width="12.5703125" customWidth="1" outlineLevel="1"/>
    <col min="13" max="13" width="10.42578125" customWidth="1" outlineLevel="1"/>
    <col min="14" max="15" width="10.140625" customWidth="1" outlineLevel="1"/>
    <col min="16" max="17" width="10.140625" hidden="1" customWidth="1" outlineLevel="1"/>
    <col min="18" max="18" width="24.7109375" hidden="1" customWidth="1" outlineLevel="1"/>
    <col min="19" max="20" width="0" hidden="1" customWidth="1"/>
    <col min="21" max="21" width="22.5703125" hidden="1" customWidth="1"/>
    <col min="22" max="22" width="0" hidden="1" customWidth="1"/>
    <col min="23" max="23" width="26.85546875" hidden="1" customWidth="1"/>
    <col min="24" max="24" width="0" hidden="1" customWidth="1"/>
  </cols>
  <sheetData>
    <row r="2" spans="1:24" ht="18" x14ac:dyDescent="0.25">
      <c r="A2" s="3" t="s">
        <v>0</v>
      </c>
      <c r="C2" s="3"/>
      <c r="D2" s="3"/>
      <c r="E2" s="3"/>
    </row>
    <row r="3" spans="1:24" ht="18" x14ac:dyDescent="0.25">
      <c r="A3" s="3"/>
      <c r="C3" s="3"/>
      <c r="D3" s="3"/>
      <c r="E3" s="3"/>
    </row>
    <row r="4" spans="1:24" ht="18" x14ac:dyDescent="0.25">
      <c r="A4" s="3" t="s">
        <v>58</v>
      </c>
      <c r="C4" s="3"/>
      <c r="D4" s="3"/>
      <c r="E4" t="s">
        <v>7</v>
      </c>
      <c r="H4" s="18" t="s">
        <v>429</v>
      </c>
    </row>
    <row r="6" spans="1:24" ht="18" x14ac:dyDescent="0.25">
      <c r="A6" s="3" t="s">
        <v>430</v>
      </c>
      <c r="E6" s="7" t="s">
        <v>363</v>
      </c>
      <c r="F6" t="s">
        <v>11</v>
      </c>
      <c r="G6" t="s">
        <v>11</v>
      </c>
      <c r="H6" s="12" t="s">
        <v>11</v>
      </c>
      <c r="I6" s="4"/>
      <c r="J6" s="4"/>
      <c r="L6" s="4"/>
    </row>
    <row r="7" spans="1:24" x14ac:dyDescent="0.2">
      <c r="A7" s="27"/>
      <c r="B7" s="80"/>
      <c r="C7" s="27"/>
      <c r="D7" s="24"/>
      <c r="E7" s="24"/>
      <c r="F7" s="77"/>
      <c r="G7" s="77"/>
      <c r="H7" s="24"/>
      <c r="T7" s="27">
        <v>54</v>
      </c>
      <c r="U7" s="27"/>
      <c r="V7" s="26" t="s">
        <v>62</v>
      </c>
      <c r="W7" s="24"/>
    </row>
    <row r="8" spans="1:24" ht="38.25" x14ac:dyDescent="0.2">
      <c r="A8" s="29" t="s">
        <v>13</v>
      </c>
      <c r="B8" s="81" t="s">
        <v>14</v>
      </c>
      <c r="C8" s="26" t="s">
        <v>15</v>
      </c>
      <c r="D8" s="28" t="s">
        <v>16</v>
      </c>
      <c r="E8" s="26" t="s">
        <v>17</v>
      </c>
      <c r="F8" s="47" t="s">
        <v>3</v>
      </c>
      <c r="G8" s="47" t="s">
        <v>4</v>
      </c>
      <c r="H8" s="31" t="s">
        <v>5</v>
      </c>
      <c r="I8" s="51" t="s">
        <v>30</v>
      </c>
      <c r="J8" s="43" t="s">
        <v>81</v>
      </c>
      <c r="K8" s="60" t="s">
        <v>20</v>
      </c>
      <c r="L8" s="22" t="s">
        <v>63</v>
      </c>
      <c r="M8" s="33" t="s">
        <v>65</v>
      </c>
      <c r="N8" s="40" t="s">
        <v>124</v>
      </c>
      <c r="O8" s="68" t="s">
        <v>66</v>
      </c>
      <c r="P8" s="22"/>
      <c r="Q8" s="22"/>
      <c r="R8" s="78" t="s">
        <v>69</v>
      </c>
      <c r="T8" s="30" t="s">
        <v>14</v>
      </c>
      <c r="U8" s="26" t="s">
        <v>15</v>
      </c>
      <c r="V8" s="28" t="s">
        <v>16</v>
      </c>
      <c r="W8" s="26" t="s">
        <v>17</v>
      </c>
      <c r="X8" s="79" t="s">
        <v>70</v>
      </c>
    </row>
    <row r="9" spans="1:24" x14ac:dyDescent="0.2">
      <c r="A9" s="20">
        <v>1</v>
      </c>
      <c r="B9" s="21">
        <v>352</v>
      </c>
      <c r="C9" s="19" t="str">
        <f t="shared" ref="C9:C72" si="0">VLOOKUP($B9,$T:$W,2,0)</f>
        <v>Madeleine Mayes</v>
      </c>
      <c r="D9" s="2">
        <f t="shared" ref="D9:D72" si="1">VLOOKUP($B9,$T:$W,3,0)</f>
        <v>6</v>
      </c>
      <c r="E9" s="19" t="str">
        <f t="shared" ref="E9:E72" si="2">VLOOKUP($B9,$T:$W,4,0)</f>
        <v>Corby AC</v>
      </c>
      <c r="F9" s="4">
        <v>7</v>
      </c>
      <c r="G9" s="4">
        <v>4</v>
      </c>
      <c r="H9" s="17">
        <f>+F9+G9/100</f>
        <v>7.04</v>
      </c>
      <c r="I9" s="4" t="str">
        <f t="shared" ref="I9:Q24" si="3">IF($E9=I$8,+$A9,"")</f>
        <v/>
      </c>
      <c r="J9" s="4" t="str">
        <f t="shared" si="3"/>
        <v/>
      </c>
      <c r="K9" s="4" t="str">
        <f t="shared" si="3"/>
        <v/>
      </c>
      <c r="L9" s="4" t="str">
        <f t="shared" si="3"/>
        <v/>
      </c>
      <c r="M9" s="4" t="str">
        <f t="shared" si="3"/>
        <v/>
      </c>
      <c r="N9" s="4" t="str">
        <f t="shared" si="3"/>
        <v/>
      </c>
      <c r="O9" s="4" t="str">
        <f t="shared" si="3"/>
        <v/>
      </c>
      <c r="P9" s="4" t="str">
        <f t="shared" si="3"/>
        <v/>
      </c>
      <c r="Q9" s="4" t="str">
        <f t="shared" si="3"/>
        <v/>
      </c>
      <c r="R9" s="4" t="str">
        <f t="shared" ref="R9:R72" si="4">IF(SUM(I9:Q9)&lt;&gt;0,"",E9)</f>
        <v>Corby AC</v>
      </c>
      <c r="T9" s="21">
        <v>342</v>
      </c>
      <c r="U9" s="19" t="s">
        <v>431</v>
      </c>
      <c r="V9" s="20">
        <v>6</v>
      </c>
      <c r="W9" s="49" t="s">
        <v>30</v>
      </c>
      <c r="X9" s="79">
        <f t="shared" ref="X9:X63" si="5">VLOOKUP(T9,B:B,1,0)</f>
        <v>342</v>
      </c>
    </row>
    <row r="10" spans="1:24" x14ac:dyDescent="0.2">
      <c r="A10" s="2">
        <v>2</v>
      </c>
      <c r="B10" s="21">
        <v>386</v>
      </c>
      <c r="C10" s="19" t="str">
        <f t="shared" si="0"/>
        <v>Lucy Morrison</v>
      </c>
      <c r="D10" s="2">
        <f t="shared" si="1"/>
        <v>6</v>
      </c>
      <c r="E10" s="19" t="str">
        <f t="shared" si="2"/>
        <v xml:space="preserve">Ivanhoe Robins </v>
      </c>
      <c r="F10" s="4">
        <f>+F9</f>
        <v>7</v>
      </c>
      <c r="G10" s="4">
        <v>31</v>
      </c>
      <c r="H10" s="17">
        <f t="shared" ref="H10:H60" si="6">+F10+G10/100</f>
        <v>7.31</v>
      </c>
      <c r="I10" s="4">
        <f t="shared" si="3"/>
        <v>2</v>
      </c>
      <c r="J10" s="4" t="str">
        <f t="shared" si="3"/>
        <v/>
      </c>
      <c r="K10" s="4" t="str">
        <f t="shared" si="3"/>
        <v/>
      </c>
      <c r="L10" s="4" t="str">
        <f t="shared" si="3"/>
        <v/>
      </c>
      <c r="M10" s="4" t="str">
        <f t="shared" si="3"/>
        <v/>
      </c>
      <c r="N10" s="4" t="str">
        <f t="shared" si="3"/>
        <v/>
      </c>
      <c r="O10" s="4" t="str">
        <f t="shared" si="3"/>
        <v/>
      </c>
      <c r="P10" s="4" t="str">
        <f t="shared" si="3"/>
        <v/>
      </c>
      <c r="Q10" s="4" t="str">
        <f t="shared" si="3"/>
        <v/>
      </c>
      <c r="R10" s="4" t="str">
        <f t="shared" si="4"/>
        <v/>
      </c>
      <c r="T10" s="21">
        <v>343</v>
      </c>
      <c r="U10" s="19" t="s">
        <v>432</v>
      </c>
      <c r="V10" s="20">
        <v>6</v>
      </c>
      <c r="W10" s="49" t="s">
        <v>30</v>
      </c>
      <c r="X10" s="79">
        <f t="shared" si="5"/>
        <v>343</v>
      </c>
    </row>
    <row r="11" spans="1:24" x14ac:dyDescent="0.2">
      <c r="A11" s="20">
        <v>3</v>
      </c>
      <c r="B11" s="21">
        <v>415</v>
      </c>
      <c r="C11" s="19" t="str">
        <f t="shared" si="0"/>
        <v>Eliza Weselby</v>
      </c>
      <c r="D11" s="2">
        <f t="shared" si="1"/>
        <v>6</v>
      </c>
      <c r="E11" s="19" t="str">
        <f t="shared" si="2"/>
        <v>Wreake &amp; Soar Valley</v>
      </c>
      <c r="F11" s="4">
        <f t="shared" ref="F11:F60" si="7">+F10</f>
        <v>7</v>
      </c>
      <c r="G11" s="4">
        <v>35</v>
      </c>
      <c r="H11" s="17">
        <f t="shared" si="6"/>
        <v>7.35</v>
      </c>
      <c r="I11" s="4" t="str">
        <f t="shared" si="3"/>
        <v/>
      </c>
      <c r="J11" s="4" t="str">
        <f t="shared" si="3"/>
        <v/>
      </c>
      <c r="K11" s="4">
        <f t="shared" si="3"/>
        <v>3</v>
      </c>
      <c r="L11" s="4" t="str">
        <f t="shared" si="3"/>
        <v/>
      </c>
      <c r="M11" s="4" t="str">
        <f t="shared" si="3"/>
        <v/>
      </c>
      <c r="N11" s="4" t="str">
        <f t="shared" si="3"/>
        <v/>
      </c>
      <c r="O11" s="4" t="str">
        <f t="shared" si="3"/>
        <v/>
      </c>
      <c r="P11" s="4" t="str">
        <f t="shared" si="3"/>
        <v/>
      </c>
      <c r="Q11" s="4" t="str">
        <f t="shared" si="3"/>
        <v/>
      </c>
      <c r="R11" s="4" t="str">
        <f t="shared" si="4"/>
        <v/>
      </c>
      <c r="T11" s="21">
        <v>346</v>
      </c>
      <c r="U11" s="19" t="s">
        <v>433</v>
      </c>
      <c r="V11" s="20">
        <v>6</v>
      </c>
      <c r="W11" s="62" t="s">
        <v>63</v>
      </c>
      <c r="X11" s="79">
        <f t="shared" si="5"/>
        <v>346</v>
      </c>
    </row>
    <row r="12" spans="1:24" x14ac:dyDescent="0.2">
      <c r="A12" s="2">
        <v>4</v>
      </c>
      <c r="B12" s="21">
        <v>557</v>
      </c>
      <c r="C12" s="19" t="str">
        <f t="shared" si="0"/>
        <v>Emily Pollard</v>
      </c>
      <c r="D12" s="2">
        <f t="shared" si="1"/>
        <v>5</v>
      </c>
      <c r="E12" s="19" t="str">
        <f t="shared" si="2"/>
        <v>Wreake &amp; Soar Valley</v>
      </c>
      <c r="F12" s="4">
        <f t="shared" si="7"/>
        <v>7</v>
      </c>
      <c r="G12" s="4">
        <v>38</v>
      </c>
      <c r="H12" s="17">
        <f t="shared" si="6"/>
        <v>7.38</v>
      </c>
      <c r="I12" s="4" t="str">
        <f t="shared" si="3"/>
        <v/>
      </c>
      <c r="J12" s="4" t="str">
        <f t="shared" si="3"/>
        <v/>
      </c>
      <c r="K12" s="4">
        <f t="shared" si="3"/>
        <v>4</v>
      </c>
      <c r="L12" s="4" t="str">
        <f t="shared" si="3"/>
        <v/>
      </c>
      <c r="M12" s="4" t="str">
        <f t="shared" si="3"/>
        <v/>
      </c>
      <c r="N12" s="4" t="str">
        <f t="shared" si="3"/>
        <v/>
      </c>
      <c r="O12" s="4" t="str">
        <f t="shared" si="3"/>
        <v/>
      </c>
      <c r="P12" s="4" t="str">
        <f t="shared" si="3"/>
        <v/>
      </c>
      <c r="Q12" s="4" t="str">
        <f t="shared" si="3"/>
        <v/>
      </c>
      <c r="R12" s="4" t="str">
        <f t="shared" si="4"/>
        <v/>
      </c>
      <c r="T12" s="21">
        <v>352</v>
      </c>
      <c r="U12" s="19" t="s">
        <v>434</v>
      </c>
      <c r="V12" s="20">
        <v>6</v>
      </c>
      <c r="W12" s="19" t="s">
        <v>217</v>
      </c>
      <c r="X12" s="79">
        <f t="shared" si="5"/>
        <v>352</v>
      </c>
    </row>
    <row r="13" spans="1:24" x14ac:dyDescent="0.2">
      <c r="A13" s="20">
        <v>5</v>
      </c>
      <c r="B13" s="21">
        <v>422</v>
      </c>
      <c r="C13" s="19" t="str">
        <f t="shared" si="0"/>
        <v>Amelie McCann</v>
      </c>
      <c r="D13" s="2">
        <f t="shared" si="1"/>
        <v>6</v>
      </c>
      <c r="E13" s="19" t="str">
        <f t="shared" si="2"/>
        <v>Charnwood</v>
      </c>
      <c r="F13" s="4">
        <f t="shared" si="7"/>
        <v>7</v>
      </c>
      <c r="G13" s="4">
        <v>39</v>
      </c>
      <c r="H13" s="17">
        <f t="shared" si="6"/>
        <v>7.39</v>
      </c>
      <c r="I13" s="4" t="str">
        <f t="shared" si="3"/>
        <v/>
      </c>
      <c r="J13" s="4" t="str">
        <f t="shared" si="3"/>
        <v/>
      </c>
      <c r="K13" s="4" t="str">
        <f t="shared" si="3"/>
        <v/>
      </c>
      <c r="L13" s="4" t="str">
        <f t="shared" si="3"/>
        <v/>
      </c>
      <c r="M13" s="4" t="str">
        <f t="shared" si="3"/>
        <v/>
      </c>
      <c r="N13" s="4" t="str">
        <f t="shared" si="3"/>
        <v/>
      </c>
      <c r="O13" s="4" t="str">
        <f t="shared" si="3"/>
        <v/>
      </c>
      <c r="P13" s="4" t="str">
        <f t="shared" si="3"/>
        <v/>
      </c>
      <c r="Q13" s="4" t="str">
        <f t="shared" si="3"/>
        <v/>
      </c>
      <c r="R13" s="4" t="str">
        <f t="shared" si="4"/>
        <v>Charnwood</v>
      </c>
      <c r="T13" s="21">
        <v>355</v>
      </c>
      <c r="U13" s="19" t="s">
        <v>435</v>
      </c>
      <c r="V13" s="20">
        <v>6</v>
      </c>
      <c r="W13" s="19" t="s">
        <v>217</v>
      </c>
      <c r="X13" s="79">
        <f t="shared" si="5"/>
        <v>355</v>
      </c>
    </row>
    <row r="14" spans="1:24" x14ac:dyDescent="0.2">
      <c r="A14" s="2">
        <v>6</v>
      </c>
      <c r="B14" s="21">
        <v>712</v>
      </c>
      <c r="C14" s="19" t="str">
        <f t="shared" si="0"/>
        <v>Eleanor Harwood</v>
      </c>
      <c r="D14" s="2">
        <f t="shared" si="1"/>
        <v>6</v>
      </c>
      <c r="E14" s="19" t="str">
        <f t="shared" si="2"/>
        <v>Saffron AC</v>
      </c>
      <c r="F14" s="4">
        <f t="shared" si="7"/>
        <v>7</v>
      </c>
      <c r="G14" s="4">
        <v>45</v>
      </c>
      <c r="H14" s="17">
        <f t="shared" si="6"/>
        <v>7.45</v>
      </c>
      <c r="I14" s="4" t="str">
        <f t="shared" si="3"/>
        <v/>
      </c>
      <c r="J14" s="4" t="str">
        <f t="shared" si="3"/>
        <v/>
      </c>
      <c r="K14" s="4" t="str">
        <f t="shared" si="3"/>
        <v/>
      </c>
      <c r="L14" s="4" t="str">
        <f t="shared" si="3"/>
        <v/>
      </c>
      <c r="M14" s="4" t="str">
        <f t="shared" si="3"/>
        <v/>
      </c>
      <c r="N14" s="4" t="str">
        <f t="shared" si="3"/>
        <v/>
      </c>
      <c r="O14" s="4" t="str">
        <f t="shared" si="3"/>
        <v/>
      </c>
      <c r="P14" s="4" t="str">
        <f t="shared" si="3"/>
        <v/>
      </c>
      <c r="Q14" s="4" t="str">
        <f t="shared" si="3"/>
        <v/>
      </c>
      <c r="R14" s="4" t="str">
        <f t="shared" si="4"/>
        <v>Saffron AC</v>
      </c>
      <c r="T14" s="21">
        <v>357</v>
      </c>
      <c r="U14" s="19" t="s">
        <v>436</v>
      </c>
      <c r="V14" s="20">
        <v>6</v>
      </c>
      <c r="W14" s="19" t="s">
        <v>24</v>
      </c>
      <c r="X14" s="79">
        <f t="shared" si="5"/>
        <v>357</v>
      </c>
    </row>
    <row r="15" spans="1:24" x14ac:dyDescent="0.2">
      <c r="A15" s="20">
        <v>7</v>
      </c>
      <c r="B15" s="21">
        <v>421</v>
      </c>
      <c r="C15" s="19" t="str">
        <f t="shared" si="0"/>
        <v>Sophie Dunbobbin</v>
      </c>
      <c r="D15" s="2">
        <f t="shared" si="1"/>
        <v>5</v>
      </c>
      <c r="E15" s="19" t="str">
        <f t="shared" si="2"/>
        <v>St Barts</v>
      </c>
      <c r="F15" s="4">
        <f t="shared" si="7"/>
        <v>7</v>
      </c>
      <c r="G15" s="4">
        <v>54</v>
      </c>
      <c r="H15" s="17">
        <f t="shared" si="6"/>
        <v>7.54</v>
      </c>
      <c r="I15" s="4" t="str">
        <f t="shared" si="3"/>
        <v/>
      </c>
      <c r="J15" s="4" t="str">
        <f t="shared" si="3"/>
        <v/>
      </c>
      <c r="K15" s="4" t="str">
        <f t="shared" si="3"/>
        <v/>
      </c>
      <c r="L15" s="4" t="str">
        <f t="shared" si="3"/>
        <v/>
      </c>
      <c r="M15" s="4" t="str">
        <f t="shared" si="3"/>
        <v/>
      </c>
      <c r="N15" s="4">
        <f t="shared" si="3"/>
        <v>7</v>
      </c>
      <c r="O15" s="4" t="str">
        <f t="shared" si="3"/>
        <v/>
      </c>
      <c r="P15" s="4" t="str">
        <f t="shared" si="3"/>
        <v/>
      </c>
      <c r="Q15" s="4" t="str">
        <f t="shared" si="3"/>
        <v/>
      </c>
      <c r="R15" s="4" t="str">
        <f t="shared" si="4"/>
        <v/>
      </c>
      <c r="T15" s="21">
        <v>365</v>
      </c>
      <c r="U15" s="19" t="s">
        <v>437</v>
      </c>
      <c r="V15" s="20">
        <v>5</v>
      </c>
      <c r="W15" s="49" t="s">
        <v>30</v>
      </c>
      <c r="X15" s="79">
        <f t="shared" si="5"/>
        <v>365</v>
      </c>
    </row>
    <row r="16" spans="1:24" x14ac:dyDescent="0.2">
      <c r="A16" s="2">
        <v>8</v>
      </c>
      <c r="B16" s="21">
        <v>683</v>
      </c>
      <c r="C16" s="19" t="str">
        <f t="shared" si="0"/>
        <v>Rachel Newport</v>
      </c>
      <c r="D16" s="2">
        <f t="shared" si="1"/>
        <v>5</v>
      </c>
      <c r="E16" s="19" t="str">
        <f t="shared" si="2"/>
        <v>Mountfields Lodge</v>
      </c>
      <c r="F16" s="4">
        <v>8</v>
      </c>
      <c r="G16" s="4">
        <v>19</v>
      </c>
      <c r="H16" s="17">
        <f t="shared" si="6"/>
        <v>8.19</v>
      </c>
      <c r="I16" s="4" t="str">
        <f t="shared" si="3"/>
        <v/>
      </c>
      <c r="J16" s="4" t="str">
        <f t="shared" si="3"/>
        <v/>
      </c>
      <c r="K16" s="4" t="str">
        <f t="shared" si="3"/>
        <v/>
      </c>
      <c r="L16" s="4" t="str">
        <f t="shared" si="3"/>
        <v/>
      </c>
      <c r="M16" s="4" t="str">
        <f t="shared" si="3"/>
        <v/>
      </c>
      <c r="N16" s="4" t="str">
        <f t="shared" si="3"/>
        <v/>
      </c>
      <c r="O16" s="4" t="str">
        <f t="shared" si="3"/>
        <v/>
      </c>
      <c r="P16" s="4" t="str">
        <f t="shared" si="3"/>
        <v/>
      </c>
      <c r="Q16" s="4" t="str">
        <f t="shared" si="3"/>
        <v/>
      </c>
      <c r="R16" s="4" t="str">
        <f t="shared" si="4"/>
        <v>Mountfields Lodge</v>
      </c>
      <c r="T16" s="21">
        <v>366</v>
      </c>
      <c r="U16" s="19" t="s">
        <v>438</v>
      </c>
      <c r="V16" s="20">
        <v>5</v>
      </c>
      <c r="W16" s="49" t="s">
        <v>30</v>
      </c>
      <c r="X16" s="79">
        <f t="shared" si="5"/>
        <v>366</v>
      </c>
    </row>
    <row r="17" spans="1:24" x14ac:dyDescent="0.2">
      <c r="A17" s="20">
        <v>9</v>
      </c>
      <c r="B17" s="21">
        <v>552</v>
      </c>
      <c r="C17" s="19" t="str">
        <f t="shared" si="0"/>
        <v>Lyla Bryan</v>
      </c>
      <c r="D17" s="2">
        <f t="shared" si="1"/>
        <v>5</v>
      </c>
      <c r="E17" s="19" t="str">
        <f t="shared" si="2"/>
        <v>Wreake &amp; Soar Valley</v>
      </c>
      <c r="F17" s="4">
        <f>+F16</f>
        <v>8</v>
      </c>
      <c r="G17" s="4">
        <v>22</v>
      </c>
      <c r="H17" s="17">
        <f t="shared" si="6"/>
        <v>8.2200000000000006</v>
      </c>
      <c r="I17" s="4" t="str">
        <f t="shared" si="3"/>
        <v/>
      </c>
      <c r="J17" s="4" t="str">
        <f t="shared" si="3"/>
        <v/>
      </c>
      <c r="K17" s="4">
        <f t="shared" si="3"/>
        <v>9</v>
      </c>
      <c r="L17" s="4" t="str">
        <f t="shared" si="3"/>
        <v/>
      </c>
      <c r="M17" s="4" t="str">
        <f t="shared" si="3"/>
        <v/>
      </c>
      <c r="N17" s="4" t="str">
        <f t="shared" si="3"/>
        <v/>
      </c>
      <c r="O17" s="4" t="str">
        <f t="shared" si="3"/>
        <v/>
      </c>
      <c r="P17" s="4" t="str">
        <f t="shared" si="3"/>
        <v/>
      </c>
      <c r="Q17" s="4" t="str">
        <f t="shared" si="3"/>
        <v/>
      </c>
      <c r="R17" s="4" t="str">
        <f t="shared" si="4"/>
        <v/>
      </c>
      <c r="T17" s="21">
        <v>374</v>
      </c>
      <c r="U17" s="19" t="s">
        <v>439</v>
      </c>
      <c r="V17" s="20">
        <v>5</v>
      </c>
      <c r="W17" s="49" t="s">
        <v>30</v>
      </c>
      <c r="X17" s="79" t="e">
        <f t="shared" si="5"/>
        <v>#N/A</v>
      </c>
    </row>
    <row r="18" spans="1:24" x14ac:dyDescent="0.2">
      <c r="A18" s="2">
        <v>10</v>
      </c>
      <c r="B18" s="21">
        <v>606</v>
      </c>
      <c r="C18" s="19" t="str">
        <f t="shared" si="0"/>
        <v>Gracie-Rose Walters</v>
      </c>
      <c r="D18" s="2">
        <f t="shared" si="1"/>
        <v>5</v>
      </c>
      <c r="E18" s="19" t="str">
        <f t="shared" si="2"/>
        <v>St Peter's Market Bosworth</v>
      </c>
      <c r="F18" s="4">
        <f t="shared" si="7"/>
        <v>8</v>
      </c>
      <c r="G18" s="4">
        <v>23</v>
      </c>
      <c r="H18" s="17">
        <f t="shared" si="6"/>
        <v>8.23</v>
      </c>
      <c r="I18" s="4" t="str">
        <f t="shared" si="3"/>
        <v/>
      </c>
      <c r="J18" s="4" t="str">
        <f t="shared" si="3"/>
        <v/>
      </c>
      <c r="K18" s="4" t="str">
        <f t="shared" si="3"/>
        <v/>
      </c>
      <c r="L18" s="4" t="str">
        <f t="shared" si="3"/>
        <v/>
      </c>
      <c r="M18" s="4">
        <f t="shared" si="3"/>
        <v>10</v>
      </c>
      <c r="N18" s="4" t="str">
        <f t="shared" si="3"/>
        <v/>
      </c>
      <c r="O18" s="4" t="str">
        <f t="shared" si="3"/>
        <v/>
      </c>
      <c r="P18" s="4" t="str">
        <f t="shared" si="3"/>
        <v/>
      </c>
      <c r="Q18" s="4" t="str">
        <f t="shared" si="3"/>
        <v/>
      </c>
      <c r="R18" s="4" t="str">
        <f t="shared" si="4"/>
        <v/>
      </c>
      <c r="T18" s="21">
        <v>379</v>
      </c>
      <c r="U18" s="19" t="s">
        <v>440</v>
      </c>
      <c r="V18" s="20">
        <v>5</v>
      </c>
      <c r="W18" s="49" t="s">
        <v>30</v>
      </c>
      <c r="X18" s="79">
        <f t="shared" si="5"/>
        <v>379</v>
      </c>
    </row>
    <row r="19" spans="1:24" x14ac:dyDescent="0.2">
      <c r="A19" s="20">
        <v>11</v>
      </c>
      <c r="B19" s="21">
        <v>738</v>
      </c>
      <c r="C19" s="19" t="str">
        <f t="shared" si="0"/>
        <v>Ciara Manning</v>
      </c>
      <c r="D19" s="2">
        <f t="shared" si="1"/>
        <v>6</v>
      </c>
      <c r="E19" s="19" t="str">
        <f t="shared" si="2"/>
        <v>Mercenfeld</v>
      </c>
      <c r="F19" s="4">
        <f t="shared" si="7"/>
        <v>8</v>
      </c>
      <c r="G19" s="4">
        <v>28</v>
      </c>
      <c r="H19" s="17">
        <f t="shared" si="6"/>
        <v>8.2799999999999994</v>
      </c>
      <c r="I19" s="4" t="str">
        <f t="shared" si="3"/>
        <v/>
      </c>
      <c r="J19" s="4" t="str">
        <f t="shared" si="3"/>
        <v/>
      </c>
      <c r="K19" s="4" t="str">
        <f t="shared" si="3"/>
        <v/>
      </c>
      <c r="L19" s="4" t="str">
        <f t="shared" si="3"/>
        <v/>
      </c>
      <c r="M19" s="4" t="str">
        <f t="shared" si="3"/>
        <v/>
      </c>
      <c r="N19" s="4" t="str">
        <f t="shared" si="3"/>
        <v/>
      </c>
      <c r="O19" s="4">
        <f t="shared" si="3"/>
        <v>11</v>
      </c>
      <c r="P19" s="4" t="str">
        <f t="shared" si="3"/>
        <v/>
      </c>
      <c r="Q19" s="4" t="str">
        <f t="shared" si="3"/>
        <v/>
      </c>
      <c r="R19" s="4" t="str">
        <f t="shared" si="4"/>
        <v/>
      </c>
      <c r="T19" s="21">
        <v>382</v>
      </c>
      <c r="U19" s="19" t="s">
        <v>441</v>
      </c>
      <c r="V19" s="20">
        <v>6</v>
      </c>
      <c r="W19" s="49" t="s">
        <v>30</v>
      </c>
      <c r="X19" s="79" t="e">
        <f t="shared" si="5"/>
        <v>#N/A</v>
      </c>
    </row>
    <row r="20" spans="1:24" x14ac:dyDescent="0.2">
      <c r="A20" s="2">
        <v>12</v>
      </c>
      <c r="B20" s="21">
        <v>731</v>
      </c>
      <c r="C20" s="19" t="str">
        <f t="shared" si="0"/>
        <v>Olivia Rafton</v>
      </c>
      <c r="D20" s="2">
        <f t="shared" si="1"/>
        <v>6</v>
      </c>
      <c r="E20" s="19" t="str">
        <f t="shared" si="2"/>
        <v>Mercenfeld</v>
      </c>
      <c r="F20" s="4">
        <f t="shared" si="7"/>
        <v>8</v>
      </c>
      <c r="G20" s="4">
        <v>30</v>
      </c>
      <c r="H20" s="17">
        <f t="shared" si="6"/>
        <v>8.3000000000000007</v>
      </c>
      <c r="I20" s="4" t="str">
        <f t="shared" si="3"/>
        <v/>
      </c>
      <c r="J20" s="4" t="str">
        <f t="shared" si="3"/>
        <v/>
      </c>
      <c r="K20" s="4" t="str">
        <f t="shared" si="3"/>
        <v/>
      </c>
      <c r="L20" s="4" t="str">
        <f t="shared" si="3"/>
        <v/>
      </c>
      <c r="M20" s="4" t="str">
        <f t="shared" si="3"/>
        <v/>
      </c>
      <c r="N20" s="4" t="str">
        <f t="shared" si="3"/>
        <v/>
      </c>
      <c r="O20" s="4">
        <f t="shared" si="3"/>
        <v>12</v>
      </c>
      <c r="P20" s="4" t="str">
        <f t="shared" si="3"/>
        <v/>
      </c>
      <c r="Q20" s="4" t="str">
        <f t="shared" si="3"/>
        <v/>
      </c>
      <c r="R20" s="4" t="str">
        <f t="shared" si="4"/>
        <v/>
      </c>
      <c r="T20" s="21">
        <v>386</v>
      </c>
      <c r="U20" s="19" t="s">
        <v>442</v>
      </c>
      <c r="V20" s="20">
        <v>6</v>
      </c>
      <c r="W20" s="49" t="s">
        <v>30</v>
      </c>
      <c r="X20" s="79">
        <f t="shared" si="5"/>
        <v>386</v>
      </c>
    </row>
    <row r="21" spans="1:24" x14ac:dyDescent="0.2">
      <c r="A21" s="20">
        <v>13</v>
      </c>
      <c r="B21" s="21">
        <v>729</v>
      </c>
      <c r="C21" s="19" t="str">
        <f t="shared" si="0"/>
        <v>Ellie Sanders</v>
      </c>
      <c r="D21" s="2">
        <f t="shared" si="1"/>
        <v>6</v>
      </c>
      <c r="E21" s="19" t="str">
        <f t="shared" si="2"/>
        <v>Mercenfeld</v>
      </c>
      <c r="F21" s="4">
        <f t="shared" si="7"/>
        <v>8</v>
      </c>
      <c r="G21" s="4">
        <v>32</v>
      </c>
      <c r="H21" s="17">
        <f t="shared" si="6"/>
        <v>8.32</v>
      </c>
      <c r="I21" s="4" t="str">
        <f t="shared" si="3"/>
        <v/>
      </c>
      <c r="J21" s="4" t="str">
        <f t="shared" si="3"/>
        <v/>
      </c>
      <c r="K21" s="4" t="str">
        <f t="shared" si="3"/>
        <v/>
      </c>
      <c r="L21" s="4" t="str">
        <f t="shared" si="3"/>
        <v/>
      </c>
      <c r="M21" s="4" t="str">
        <f t="shared" si="3"/>
        <v/>
      </c>
      <c r="N21" s="4" t="str">
        <f t="shared" si="3"/>
        <v/>
      </c>
      <c r="O21" s="4">
        <f t="shared" si="3"/>
        <v>13</v>
      </c>
      <c r="P21" s="4" t="str">
        <f t="shared" si="3"/>
        <v/>
      </c>
      <c r="Q21" s="4" t="str">
        <f t="shared" si="3"/>
        <v/>
      </c>
      <c r="R21" s="4" t="str">
        <f t="shared" si="4"/>
        <v/>
      </c>
      <c r="T21" s="21">
        <v>388</v>
      </c>
      <c r="U21" s="19" t="s">
        <v>443</v>
      </c>
      <c r="V21" s="20">
        <v>6</v>
      </c>
      <c r="W21" s="54" t="s">
        <v>81</v>
      </c>
      <c r="X21" s="79">
        <f t="shared" si="5"/>
        <v>388</v>
      </c>
    </row>
    <row r="22" spans="1:24" x14ac:dyDescent="0.2">
      <c r="A22" s="2">
        <v>14</v>
      </c>
      <c r="B22" s="21">
        <v>409</v>
      </c>
      <c r="C22" s="19" t="str">
        <f t="shared" si="0"/>
        <v>Isabel Edwards</v>
      </c>
      <c r="D22" s="2">
        <f t="shared" si="1"/>
        <v>6</v>
      </c>
      <c r="E22" s="19" t="str">
        <f t="shared" si="2"/>
        <v xml:space="preserve">Ivanhoe Robins </v>
      </c>
      <c r="F22" s="4">
        <f t="shared" si="7"/>
        <v>8</v>
      </c>
      <c r="G22" s="4">
        <v>34</v>
      </c>
      <c r="H22" s="17">
        <f t="shared" si="6"/>
        <v>8.34</v>
      </c>
      <c r="I22" s="4">
        <f t="shared" si="3"/>
        <v>14</v>
      </c>
      <c r="J22" s="4" t="str">
        <f t="shared" si="3"/>
        <v/>
      </c>
      <c r="K22" s="4" t="str">
        <f t="shared" si="3"/>
        <v/>
      </c>
      <c r="L22" s="4" t="str">
        <f t="shared" si="3"/>
        <v/>
      </c>
      <c r="M22" s="4" t="str">
        <f t="shared" si="3"/>
        <v/>
      </c>
      <c r="N22" s="4" t="str">
        <f t="shared" si="3"/>
        <v/>
      </c>
      <c r="O22" s="4" t="str">
        <f t="shared" si="3"/>
        <v/>
      </c>
      <c r="P22" s="4" t="str">
        <f t="shared" si="3"/>
        <v/>
      </c>
      <c r="Q22" s="4" t="str">
        <f t="shared" si="3"/>
        <v/>
      </c>
      <c r="R22" s="4" t="str">
        <f t="shared" si="4"/>
        <v/>
      </c>
      <c r="T22" s="21">
        <v>404</v>
      </c>
      <c r="U22" s="2" t="s">
        <v>444</v>
      </c>
      <c r="V22" s="2">
        <v>5</v>
      </c>
      <c r="W22" s="19" t="s">
        <v>298</v>
      </c>
      <c r="X22" s="79">
        <f t="shared" si="5"/>
        <v>404</v>
      </c>
    </row>
    <row r="23" spans="1:24" x14ac:dyDescent="0.2">
      <c r="A23" s="20">
        <v>15</v>
      </c>
      <c r="B23" s="21">
        <v>379</v>
      </c>
      <c r="C23" s="19" t="str">
        <f t="shared" si="0"/>
        <v>Holly-Anne Mellor</v>
      </c>
      <c r="D23" s="2">
        <f t="shared" si="1"/>
        <v>5</v>
      </c>
      <c r="E23" s="19" t="str">
        <f t="shared" si="2"/>
        <v xml:space="preserve">Ivanhoe Robins </v>
      </c>
      <c r="F23" s="4">
        <f t="shared" si="7"/>
        <v>8</v>
      </c>
      <c r="G23" s="4">
        <v>38</v>
      </c>
      <c r="H23" s="17">
        <f t="shared" si="6"/>
        <v>8.3800000000000008</v>
      </c>
      <c r="I23" s="4">
        <f t="shared" si="3"/>
        <v>15</v>
      </c>
      <c r="J23" s="4" t="str">
        <f t="shared" si="3"/>
        <v/>
      </c>
      <c r="K23" s="4" t="str">
        <f t="shared" si="3"/>
        <v/>
      </c>
      <c r="L23" s="4" t="str">
        <f t="shared" si="3"/>
        <v/>
      </c>
      <c r="M23" s="4" t="str">
        <f t="shared" si="3"/>
        <v/>
      </c>
      <c r="N23" s="4" t="str">
        <f t="shared" si="3"/>
        <v/>
      </c>
      <c r="O23" s="4" t="str">
        <f t="shared" si="3"/>
        <v/>
      </c>
      <c r="P23" s="4" t="str">
        <f t="shared" si="3"/>
        <v/>
      </c>
      <c r="Q23" s="4" t="str">
        <f t="shared" si="3"/>
        <v/>
      </c>
      <c r="R23" s="4" t="str">
        <f t="shared" si="4"/>
        <v/>
      </c>
      <c r="T23" s="21">
        <v>409</v>
      </c>
      <c r="U23" s="2" t="s">
        <v>445</v>
      </c>
      <c r="V23" s="2">
        <v>6</v>
      </c>
      <c r="W23" s="49" t="s">
        <v>30</v>
      </c>
      <c r="X23" s="79">
        <f t="shared" si="5"/>
        <v>409</v>
      </c>
    </row>
    <row r="24" spans="1:24" x14ac:dyDescent="0.2">
      <c r="A24" s="2">
        <v>16</v>
      </c>
      <c r="B24" s="21">
        <v>479</v>
      </c>
      <c r="C24" s="19" t="str">
        <f t="shared" si="0"/>
        <v>Megan Hodgson</v>
      </c>
      <c r="D24" s="2">
        <f t="shared" si="1"/>
        <v>6</v>
      </c>
      <c r="E24" s="19" t="str">
        <f t="shared" si="2"/>
        <v>Grace Dieu</v>
      </c>
      <c r="F24" s="4">
        <f t="shared" si="7"/>
        <v>8</v>
      </c>
      <c r="G24" s="4">
        <v>40</v>
      </c>
      <c r="H24" s="17">
        <f t="shared" si="6"/>
        <v>8.4</v>
      </c>
      <c r="I24" s="4" t="str">
        <f t="shared" si="3"/>
        <v/>
      </c>
      <c r="J24" s="4" t="str">
        <f t="shared" si="3"/>
        <v/>
      </c>
      <c r="K24" s="4" t="str">
        <f t="shared" si="3"/>
        <v/>
      </c>
      <c r="L24" s="4" t="str">
        <f t="shared" si="3"/>
        <v/>
      </c>
      <c r="M24" s="4" t="str">
        <f t="shared" si="3"/>
        <v/>
      </c>
      <c r="N24" s="4" t="str">
        <f t="shared" si="3"/>
        <v/>
      </c>
      <c r="O24" s="4" t="str">
        <f t="shared" si="3"/>
        <v/>
      </c>
      <c r="P24" s="4" t="str">
        <f t="shared" si="3"/>
        <v/>
      </c>
      <c r="Q24" s="4" t="str">
        <f t="shared" si="3"/>
        <v/>
      </c>
      <c r="R24" s="4" t="str">
        <f t="shared" si="4"/>
        <v>Grace Dieu</v>
      </c>
      <c r="T24" s="21">
        <v>412</v>
      </c>
      <c r="U24" s="2" t="s">
        <v>446</v>
      </c>
      <c r="V24" s="2">
        <v>5</v>
      </c>
      <c r="W24" s="49" t="s">
        <v>30</v>
      </c>
      <c r="X24" s="79">
        <f t="shared" si="5"/>
        <v>412</v>
      </c>
    </row>
    <row r="25" spans="1:24" x14ac:dyDescent="0.2">
      <c r="A25" s="20">
        <v>17</v>
      </c>
      <c r="B25" s="21">
        <v>616</v>
      </c>
      <c r="C25" s="19" t="str">
        <f t="shared" si="0"/>
        <v>Keira Shafiq</v>
      </c>
      <c r="D25" s="2">
        <f t="shared" si="1"/>
        <v>5</v>
      </c>
      <c r="E25" s="19" t="str">
        <f t="shared" si="2"/>
        <v>St Peter's Market Bosworth</v>
      </c>
      <c r="F25" s="4">
        <f t="shared" si="7"/>
        <v>8</v>
      </c>
      <c r="G25" s="4">
        <v>44</v>
      </c>
      <c r="H25" s="17">
        <f t="shared" si="6"/>
        <v>8.44</v>
      </c>
      <c r="I25" s="4" t="str">
        <f t="shared" ref="I25:Q40" si="8">IF($E25=I$8,+$A25,"")</f>
        <v/>
      </c>
      <c r="J25" s="4" t="str">
        <f t="shared" si="8"/>
        <v/>
      </c>
      <c r="K25" s="4" t="str">
        <f t="shared" si="8"/>
        <v/>
      </c>
      <c r="L25" s="4" t="str">
        <f t="shared" si="8"/>
        <v/>
      </c>
      <c r="M25" s="4">
        <f t="shared" si="8"/>
        <v>17</v>
      </c>
      <c r="N25" s="4" t="str">
        <f t="shared" si="8"/>
        <v/>
      </c>
      <c r="O25" s="4" t="str">
        <f t="shared" si="8"/>
        <v/>
      </c>
      <c r="P25" s="4" t="str">
        <f t="shared" si="8"/>
        <v/>
      </c>
      <c r="Q25" s="4" t="str">
        <f t="shared" si="8"/>
        <v/>
      </c>
      <c r="R25" s="4" t="str">
        <f t="shared" si="4"/>
        <v/>
      </c>
      <c r="T25" s="21">
        <v>415</v>
      </c>
      <c r="U25" s="2" t="s">
        <v>447</v>
      </c>
      <c r="V25" s="2">
        <v>6</v>
      </c>
      <c r="W25" s="61" t="s">
        <v>20</v>
      </c>
      <c r="X25" s="79">
        <f t="shared" si="5"/>
        <v>415</v>
      </c>
    </row>
    <row r="26" spans="1:24" x14ac:dyDescent="0.2">
      <c r="A26" s="2">
        <v>18</v>
      </c>
      <c r="B26" s="21">
        <v>355</v>
      </c>
      <c r="C26" s="19" t="str">
        <f t="shared" si="0"/>
        <v>Casey Seymour</v>
      </c>
      <c r="D26" s="2">
        <f t="shared" si="1"/>
        <v>6</v>
      </c>
      <c r="E26" s="19" t="str">
        <f t="shared" si="2"/>
        <v>Corby AC</v>
      </c>
      <c r="F26" s="4">
        <f t="shared" si="7"/>
        <v>8</v>
      </c>
      <c r="G26" s="4">
        <v>49</v>
      </c>
      <c r="H26" s="17">
        <f t="shared" si="6"/>
        <v>8.49</v>
      </c>
      <c r="I26" s="4" t="str">
        <f t="shared" si="8"/>
        <v/>
      </c>
      <c r="J26" s="4" t="str">
        <f t="shared" si="8"/>
        <v/>
      </c>
      <c r="K26" s="4" t="str">
        <f t="shared" si="8"/>
        <v/>
      </c>
      <c r="L26" s="4" t="str">
        <f t="shared" si="8"/>
        <v/>
      </c>
      <c r="M26" s="4" t="str">
        <f t="shared" si="8"/>
        <v/>
      </c>
      <c r="N26" s="4" t="str">
        <f t="shared" si="8"/>
        <v/>
      </c>
      <c r="O26" s="4" t="str">
        <f t="shared" si="8"/>
        <v/>
      </c>
      <c r="P26" s="4" t="str">
        <f t="shared" si="8"/>
        <v/>
      </c>
      <c r="Q26" s="4" t="str">
        <f t="shared" si="8"/>
        <v/>
      </c>
      <c r="R26" s="4" t="str">
        <f t="shared" si="4"/>
        <v>Corby AC</v>
      </c>
      <c r="T26" s="21">
        <v>421</v>
      </c>
      <c r="U26" s="2" t="s">
        <v>448</v>
      </c>
      <c r="V26" s="2">
        <v>5</v>
      </c>
      <c r="W26" s="73" t="s">
        <v>124</v>
      </c>
      <c r="X26" s="79">
        <f t="shared" si="5"/>
        <v>421</v>
      </c>
    </row>
    <row r="27" spans="1:24" x14ac:dyDescent="0.2">
      <c r="A27" s="20">
        <v>19</v>
      </c>
      <c r="B27" s="21">
        <v>567</v>
      </c>
      <c r="C27" s="19" t="str">
        <f t="shared" si="0"/>
        <v>Lacey Shilcock</v>
      </c>
      <c r="D27" s="2">
        <f t="shared" si="1"/>
        <v>5</v>
      </c>
      <c r="E27" s="19" t="str">
        <f t="shared" si="2"/>
        <v>Thurlaston C of E</v>
      </c>
      <c r="F27" s="4">
        <f t="shared" si="7"/>
        <v>8</v>
      </c>
      <c r="G27" s="4">
        <v>50</v>
      </c>
      <c r="H27" s="17">
        <f t="shared" si="6"/>
        <v>8.5</v>
      </c>
      <c r="I27" s="4" t="str">
        <f t="shared" si="8"/>
        <v/>
      </c>
      <c r="J27" s="4" t="str">
        <f t="shared" si="8"/>
        <v/>
      </c>
      <c r="K27" s="4" t="str">
        <f t="shared" si="8"/>
        <v/>
      </c>
      <c r="L27" s="4" t="str">
        <f t="shared" si="8"/>
        <v/>
      </c>
      <c r="M27" s="4" t="str">
        <f t="shared" si="8"/>
        <v/>
      </c>
      <c r="N27" s="4" t="str">
        <f t="shared" si="8"/>
        <v/>
      </c>
      <c r="O27" s="4" t="str">
        <f t="shared" si="8"/>
        <v/>
      </c>
      <c r="P27" s="4" t="str">
        <f t="shared" si="8"/>
        <v/>
      </c>
      <c r="Q27" s="4" t="str">
        <f t="shared" si="8"/>
        <v/>
      </c>
      <c r="R27" s="4" t="str">
        <f t="shared" si="4"/>
        <v>Thurlaston C of E</v>
      </c>
      <c r="T27" s="21">
        <v>422</v>
      </c>
      <c r="U27" s="2" t="s">
        <v>449</v>
      </c>
      <c r="V27" s="2">
        <v>6</v>
      </c>
      <c r="W27" s="19" t="s">
        <v>39</v>
      </c>
      <c r="X27" s="79">
        <f t="shared" si="5"/>
        <v>422</v>
      </c>
    </row>
    <row r="28" spans="1:24" x14ac:dyDescent="0.2">
      <c r="A28" s="2">
        <v>20</v>
      </c>
      <c r="B28" s="21">
        <v>357</v>
      </c>
      <c r="C28" s="19" t="str">
        <f t="shared" si="0"/>
        <v>Daisy Low</v>
      </c>
      <c r="D28" s="2">
        <f t="shared" si="1"/>
        <v>6</v>
      </c>
      <c r="E28" s="19" t="str">
        <f t="shared" si="2"/>
        <v>Saffron AC</v>
      </c>
      <c r="F28" s="4">
        <f t="shared" si="7"/>
        <v>8</v>
      </c>
      <c r="G28" s="4">
        <v>56</v>
      </c>
      <c r="H28" s="17">
        <f t="shared" si="6"/>
        <v>8.56</v>
      </c>
      <c r="I28" s="4" t="str">
        <f t="shared" si="8"/>
        <v/>
      </c>
      <c r="J28" s="4" t="str">
        <f t="shared" si="8"/>
        <v/>
      </c>
      <c r="K28" s="4" t="str">
        <f t="shared" si="8"/>
        <v/>
      </c>
      <c r="L28" s="4" t="str">
        <f t="shared" si="8"/>
        <v/>
      </c>
      <c r="M28" s="4" t="str">
        <f t="shared" si="8"/>
        <v/>
      </c>
      <c r="N28" s="4" t="str">
        <f t="shared" si="8"/>
        <v/>
      </c>
      <c r="O28" s="4" t="str">
        <f t="shared" si="8"/>
        <v/>
      </c>
      <c r="P28" s="4" t="str">
        <f t="shared" si="8"/>
        <v/>
      </c>
      <c r="Q28" s="4" t="str">
        <f t="shared" si="8"/>
        <v/>
      </c>
      <c r="R28" s="4" t="str">
        <f t="shared" si="4"/>
        <v>Saffron AC</v>
      </c>
      <c r="T28" s="21">
        <v>425</v>
      </c>
      <c r="U28" s="2" t="s">
        <v>450</v>
      </c>
      <c r="V28" s="2">
        <v>5</v>
      </c>
      <c r="W28" s="54" t="s">
        <v>81</v>
      </c>
      <c r="X28" s="79">
        <f t="shared" si="5"/>
        <v>425</v>
      </c>
    </row>
    <row r="29" spans="1:24" x14ac:dyDescent="0.2">
      <c r="A29" s="20">
        <v>21</v>
      </c>
      <c r="B29" s="21">
        <v>607</v>
      </c>
      <c r="C29" s="19" t="str">
        <f t="shared" si="0"/>
        <v>Lucy Nash</v>
      </c>
      <c r="D29" s="2">
        <f t="shared" si="1"/>
        <v>6</v>
      </c>
      <c r="E29" s="19" t="str">
        <f t="shared" si="2"/>
        <v>St Peter's Market Bosworth</v>
      </c>
      <c r="F29" s="4">
        <f t="shared" si="7"/>
        <v>8</v>
      </c>
      <c r="G29" s="4">
        <v>57</v>
      </c>
      <c r="H29" s="17">
        <f t="shared" si="6"/>
        <v>8.57</v>
      </c>
      <c r="I29" s="4" t="str">
        <f t="shared" si="8"/>
        <v/>
      </c>
      <c r="J29" s="4" t="str">
        <f t="shared" si="8"/>
        <v/>
      </c>
      <c r="K29" s="4" t="str">
        <f t="shared" si="8"/>
        <v/>
      </c>
      <c r="L29" s="4" t="str">
        <f t="shared" si="8"/>
        <v/>
      </c>
      <c r="M29" s="4">
        <f t="shared" si="8"/>
        <v>21</v>
      </c>
      <c r="N29" s="4" t="str">
        <f t="shared" si="8"/>
        <v/>
      </c>
      <c r="O29" s="4" t="str">
        <f t="shared" si="8"/>
        <v/>
      </c>
      <c r="P29" s="4" t="str">
        <f t="shared" si="8"/>
        <v/>
      </c>
      <c r="Q29" s="4" t="str">
        <f t="shared" si="8"/>
        <v/>
      </c>
      <c r="R29" s="4" t="str">
        <f t="shared" si="4"/>
        <v/>
      </c>
      <c r="T29" s="21">
        <v>435</v>
      </c>
      <c r="U29" s="19" t="s">
        <v>451</v>
      </c>
      <c r="V29" s="2">
        <v>6</v>
      </c>
      <c r="W29" s="49" t="s">
        <v>30</v>
      </c>
      <c r="X29" s="79">
        <f t="shared" si="5"/>
        <v>435</v>
      </c>
    </row>
    <row r="30" spans="1:24" x14ac:dyDescent="0.2">
      <c r="A30" s="2">
        <v>22</v>
      </c>
      <c r="B30" s="21">
        <v>458</v>
      </c>
      <c r="C30" s="19" t="str">
        <f t="shared" si="0"/>
        <v>Abigail Cook</v>
      </c>
      <c r="D30" s="2">
        <f t="shared" si="1"/>
        <v>6</v>
      </c>
      <c r="E30" s="19" t="str">
        <f t="shared" si="2"/>
        <v>Charnwood</v>
      </c>
      <c r="F30" s="4">
        <v>9</v>
      </c>
      <c r="G30" s="4">
        <v>4</v>
      </c>
      <c r="H30" s="17">
        <f t="shared" si="6"/>
        <v>9.0399999999999991</v>
      </c>
      <c r="I30" s="4" t="str">
        <f t="shared" si="8"/>
        <v/>
      </c>
      <c r="J30" s="4" t="str">
        <f t="shared" si="8"/>
        <v/>
      </c>
      <c r="K30" s="4" t="str">
        <f t="shared" si="8"/>
        <v/>
      </c>
      <c r="L30" s="4" t="str">
        <f t="shared" si="8"/>
        <v/>
      </c>
      <c r="M30" s="4" t="str">
        <f t="shared" si="8"/>
        <v/>
      </c>
      <c r="N30" s="4" t="str">
        <f t="shared" si="8"/>
        <v/>
      </c>
      <c r="O30" s="4" t="str">
        <f t="shared" si="8"/>
        <v/>
      </c>
      <c r="P30" s="4" t="str">
        <f t="shared" si="8"/>
        <v/>
      </c>
      <c r="Q30" s="4" t="str">
        <f t="shared" si="8"/>
        <v/>
      </c>
      <c r="R30" s="4" t="str">
        <f t="shared" si="4"/>
        <v>Charnwood</v>
      </c>
      <c r="T30" s="21">
        <v>439</v>
      </c>
      <c r="U30" s="19" t="s">
        <v>452</v>
      </c>
      <c r="V30" s="2">
        <v>6</v>
      </c>
      <c r="W30" s="49" t="s">
        <v>30</v>
      </c>
      <c r="X30" s="79">
        <f t="shared" si="5"/>
        <v>439</v>
      </c>
    </row>
    <row r="31" spans="1:24" x14ac:dyDescent="0.2">
      <c r="A31" s="20">
        <v>23</v>
      </c>
      <c r="B31" s="21">
        <v>365</v>
      </c>
      <c r="C31" s="19" t="str">
        <f t="shared" si="0"/>
        <v>Lily Muncie</v>
      </c>
      <c r="D31" s="2">
        <f t="shared" si="1"/>
        <v>5</v>
      </c>
      <c r="E31" s="19" t="str">
        <f t="shared" si="2"/>
        <v xml:space="preserve">Ivanhoe Robins </v>
      </c>
      <c r="F31" s="4">
        <f t="shared" si="7"/>
        <v>9</v>
      </c>
      <c r="G31" s="4">
        <v>4</v>
      </c>
      <c r="H31" s="17">
        <f t="shared" si="6"/>
        <v>9.0399999999999991</v>
      </c>
      <c r="I31" s="4">
        <f t="shared" si="8"/>
        <v>23</v>
      </c>
      <c r="J31" s="4" t="str">
        <f t="shared" si="8"/>
        <v/>
      </c>
      <c r="K31" s="4" t="str">
        <f t="shared" si="8"/>
        <v/>
      </c>
      <c r="L31" s="4" t="str">
        <f t="shared" si="8"/>
        <v/>
      </c>
      <c r="M31" s="4" t="str">
        <f t="shared" si="8"/>
        <v/>
      </c>
      <c r="N31" s="4" t="str">
        <f t="shared" si="8"/>
        <v/>
      </c>
      <c r="O31" s="4" t="str">
        <f t="shared" si="8"/>
        <v/>
      </c>
      <c r="P31" s="4" t="str">
        <f t="shared" si="8"/>
        <v/>
      </c>
      <c r="Q31" s="4" t="str">
        <f t="shared" si="8"/>
        <v/>
      </c>
      <c r="R31" s="4" t="str">
        <f t="shared" si="4"/>
        <v/>
      </c>
      <c r="T31" s="21">
        <v>441</v>
      </c>
      <c r="U31" s="2" t="s">
        <v>453</v>
      </c>
      <c r="V31" s="2">
        <v>6</v>
      </c>
      <c r="W31" s="49" t="s">
        <v>30</v>
      </c>
      <c r="X31" s="79">
        <f t="shared" si="5"/>
        <v>441</v>
      </c>
    </row>
    <row r="32" spans="1:24" x14ac:dyDescent="0.2">
      <c r="A32" s="2">
        <v>24</v>
      </c>
      <c r="B32" s="21">
        <v>425</v>
      </c>
      <c r="C32" s="19" t="str">
        <f t="shared" si="0"/>
        <v>Alice McDermott</v>
      </c>
      <c r="D32" s="2">
        <f t="shared" si="1"/>
        <v>5</v>
      </c>
      <c r="E32" s="19" t="str">
        <f t="shared" si="2"/>
        <v>Willesley</v>
      </c>
      <c r="F32" s="4">
        <f t="shared" si="7"/>
        <v>9</v>
      </c>
      <c r="G32" s="4">
        <v>5</v>
      </c>
      <c r="H32" s="17">
        <f t="shared" si="6"/>
        <v>9.0500000000000007</v>
      </c>
      <c r="I32" s="4" t="str">
        <f t="shared" si="8"/>
        <v/>
      </c>
      <c r="J32" s="4">
        <f t="shared" si="8"/>
        <v>24</v>
      </c>
      <c r="K32" s="4" t="str">
        <f t="shared" si="8"/>
        <v/>
      </c>
      <c r="L32" s="4" t="str">
        <f t="shared" si="8"/>
        <v/>
      </c>
      <c r="M32" s="4" t="str">
        <f t="shared" si="8"/>
        <v/>
      </c>
      <c r="N32" s="4" t="str">
        <f t="shared" si="8"/>
        <v/>
      </c>
      <c r="O32" s="4" t="str">
        <f t="shared" si="8"/>
        <v/>
      </c>
      <c r="P32" s="4" t="str">
        <f t="shared" si="8"/>
        <v/>
      </c>
      <c r="Q32" s="4" t="str">
        <f t="shared" si="8"/>
        <v/>
      </c>
      <c r="R32" s="4" t="str">
        <f t="shared" si="4"/>
        <v/>
      </c>
      <c r="T32" s="21">
        <v>454</v>
      </c>
      <c r="U32" s="2" t="s">
        <v>454</v>
      </c>
      <c r="V32" s="2">
        <v>6</v>
      </c>
      <c r="W32" s="53" t="s">
        <v>30</v>
      </c>
      <c r="X32" s="79">
        <f t="shared" si="5"/>
        <v>454</v>
      </c>
    </row>
    <row r="33" spans="1:24" x14ac:dyDescent="0.2">
      <c r="A33" s="20">
        <v>25</v>
      </c>
      <c r="B33" s="21">
        <v>634</v>
      </c>
      <c r="C33" s="19" t="str">
        <f t="shared" si="0"/>
        <v>Morgan-Lewis Parkinson</v>
      </c>
      <c r="D33" s="2">
        <f t="shared" si="1"/>
        <v>5</v>
      </c>
      <c r="E33" s="19" t="str">
        <f t="shared" si="2"/>
        <v>St Peter's Market Bosworth</v>
      </c>
      <c r="F33" s="4">
        <f t="shared" si="7"/>
        <v>9</v>
      </c>
      <c r="G33" s="4">
        <v>7</v>
      </c>
      <c r="H33" s="17">
        <f t="shared" si="6"/>
        <v>9.07</v>
      </c>
      <c r="I33" s="4" t="str">
        <f t="shared" si="8"/>
        <v/>
      </c>
      <c r="J33" s="4" t="str">
        <f t="shared" si="8"/>
        <v/>
      </c>
      <c r="K33" s="4" t="str">
        <f t="shared" si="8"/>
        <v/>
      </c>
      <c r="L33" s="4" t="str">
        <f t="shared" si="8"/>
        <v/>
      </c>
      <c r="M33" s="4">
        <f t="shared" si="8"/>
        <v>25</v>
      </c>
      <c r="N33" s="4" t="str">
        <f t="shared" si="8"/>
        <v/>
      </c>
      <c r="O33" s="4" t="str">
        <f t="shared" si="8"/>
        <v/>
      </c>
      <c r="P33" s="4" t="str">
        <f t="shared" si="8"/>
        <v/>
      </c>
      <c r="Q33" s="4" t="str">
        <f t="shared" si="8"/>
        <v/>
      </c>
      <c r="R33" s="4" t="str">
        <f t="shared" si="4"/>
        <v/>
      </c>
      <c r="T33" s="21">
        <v>458</v>
      </c>
      <c r="U33" s="2" t="s">
        <v>455</v>
      </c>
      <c r="V33" s="2">
        <v>6</v>
      </c>
      <c r="W33" s="19" t="s">
        <v>39</v>
      </c>
      <c r="X33" s="79">
        <f t="shared" si="5"/>
        <v>458</v>
      </c>
    </row>
    <row r="34" spans="1:24" x14ac:dyDescent="0.2">
      <c r="A34" s="2">
        <v>26</v>
      </c>
      <c r="B34" s="21">
        <v>485</v>
      </c>
      <c r="C34" s="19" t="str">
        <f t="shared" si="0"/>
        <v>Rhianna Potter</v>
      </c>
      <c r="D34" s="2">
        <f t="shared" si="1"/>
        <v>5</v>
      </c>
      <c r="E34" s="19" t="str">
        <f t="shared" si="2"/>
        <v>St Barts</v>
      </c>
      <c r="F34" s="4">
        <f t="shared" si="7"/>
        <v>9</v>
      </c>
      <c r="G34" s="4">
        <v>9</v>
      </c>
      <c r="H34" s="17">
        <f t="shared" si="6"/>
        <v>9.09</v>
      </c>
      <c r="I34" s="4" t="str">
        <f t="shared" si="8"/>
        <v/>
      </c>
      <c r="J34" s="4" t="str">
        <f t="shared" si="8"/>
        <v/>
      </c>
      <c r="K34" s="4" t="str">
        <f t="shared" si="8"/>
        <v/>
      </c>
      <c r="L34" s="4" t="str">
        <f t="shared" si="8"/>
        <v/>
      </c>
      <c r="M34" s="4" t="str">
        <f t="shared" si="8"/>
        <v/>
      </c>
      <c r="N34" s="4">
        <f t="shared" si="8"/>
        <v>26</v>
      </c>
      <c r="O34" s="4" t="str">
        <f t="shared" si="8"/>
        <v/>
      </c>
      <c r="P34" s="4" t="str">
        <f t="shared" si="8"/>
        <v/>
      </c>
      <c r="Q34" s="4" t="str">
        <f t="shared" si="8"/>
        <v/>
      </c>
      <c r="R34" s="4" t="str">
        <f t="shared" si="4"/>
        <v/>
      </c>
      <c r="T34" s="21">
        <v>465</v>
      </c>
      <c r="U34" s="2" t="s">
        <v>456</v>
      </c>
      <c r="V34" s="2">
        <v>6</v>
      </c>
      <c r="W34" s="62" t="s">
        <v>63</v>
      </c>
      <c r="X34" s="79">
        <f t="shared" si="5"/>
        <v>465</v>
      </c>
    </row>
    <row r="35" spans="1:24" x14ac:dyDescent="0.2">
      <c r="A35" s="20">
        <v>27</v>
      </c>
      <c r="B35" s="21">
        <v>603</v>
      </c>
      <c r="C35" s="19" t="str">
        <f t="shared" si="0"/>
        <v>Jessica Clarke</v>
      </c>
      <c r="D35" s="2">
        <f t="shared" si="1"/>
        <v>6</v>
      </c>
      <c r="E35" s="19" t="str">
        <f t="shared" si="2"/>
        <v>St Peter's Market Bosworth</v>
      </c>
      <c r="F35" s="4">
        <f t="shared" si="7"/>
        <v>9</v>
      </c>
      <c r="G35" s="4">
        <v>21</v>
      </c>
      <c r="H35" s="17">
        <f t="shared" si="6"/>
        <v>9.2100000000000009</v>
      </c>
      <c r="I35" s="4" t="str">
        <f t="shared" si="8"/>
        <v/>
      </c>
      <c r="J35" s="4" t="str">
        <f t="shared" si="8"/>
        <v/>
      </c>
      <c r="K35" s="4" t="str">
        <f t="shared" si="8"/>
        <v/>
      </c>
      <c r="L35" s="4" t="str">
        <f t="shared" si="8"/>
        <v/>
      </c>
      <c r="M35" s="4">
        <f t="shared" si="8"/>
        <v>27</v>
      </c>
      <c r="N35" s="4" t="str">
        <f t="shared" si="8"/>
        <v/>
      </c>
      <c r="O35" s="4" t="str">
        <f t="shared" si="8"/>
        <v/>
      </c>
      <c r="P35" s="4" t="str">
        <f t="shared" si="8"/>
        <v/>
      </c>
      <c r="Q35" s="4" t="str">
        <f t="shared" si="8"/>
        <v/>
      </c>
      <c r="R35" s="4" t="str">
        <f t="shared" si="4"/>
        <v/>
      </c>
      <c r="T35" s="21">
        <v>467</v>
      </c>
      <c r="U35" s="2" t="s">
        <v>457</v>
      </c>
      <c r="V35" s="2">
        <v>6</v>
      </c>
      <c r="W35" s="54" t="s">
        <v>81</v>
      </c>
      <c r="X35" s="79">
        <f t="shared" si="5"/>
        <v>467</v>
      </c>
    </row>
    <row r="36" spans="1:24" x14ac:dyDescent="0.2">
      <c r="A36" s="2">
        <v>28</v>
      </c>
      <c r="B36" s="21">
        <v>435</v>
      </c>
      <c r="C36" s="19" t="str">
        <f t="shared" si="0"/>
        <v>Amye Leeland</v>
      </c>
      <c r="D36" s="2">
        <f t="shared" si="1"/>
        <v>6</v>
      </c>
      <c r="E36" s="19" t="str">
        <f t="shared" si="2"/>
        <v xml:space="preserve">Ivanhoe Robins </v>
      </c>
      <c r="F36" s="4">
        <f t="shared" si="7"/>
        <v>9</v>
      </c>
      <c r="G36" s="4">
        <v>23</v>
      </c>
      <c r="H36" s="17">
        <f t="shared" si="6"/>
        <v>9.23</v>
      </c>
      <c r="I36" s="4">
        <f t="shared" si="8"/>
        <v>28</v>
      </c>
      <c r="J36" s="4" t="str">
        <f t="shared" si="8"/>
        <v/>
      </c>
      <c r="K36" s="4" t="str">
        <f t="shared" si="8"/>
        <v/>
      </c>
      <c r="L36" s="4" t="str">
        <f t="shared" si="8"/>
        <v/>
      </c>
      <c r="M36" s="4" t="str">
        <f t="shared" si="8"/>
        <v/>
      </c>
      <c r="N36" s="4" t="str">
        <f t="shared" si="8"/>
        <v/>
      </c>
      <c r="O36" s="4" t="str">
        <f t="shared" si="8"/>
        <v/>
      </c>
      <c r="P36" s="4" t="str">
        <f t="shared" si="8"/>
        <v/>
      </c>
      <c r="Q36" s="4" t="str">
        <f t="shared" si="8"/>
        <v/>
      </c>
      <c r="R36" s="4" t="str">
        <f t="shared" si="4"/>
        <v/>
      </c>
      <c r="T36" s="21">
        <v>476</v>
      </c>
      <c r="U36" s="2" t="s">
        <v>458</v>
      </c>
      <c r="V36" s="2">
        <v>5</v>
      </c>
      <c r="W36" s="53" t="s">
        <v>30</v>
      </c>
      <c r="X36" s="79">
        <f t="shared" si="5"/>
        <v>476</v>
      </c>
    </row>
    <row r="37" spans="1:24" x14ac:dyDescent="0.2">
      <c r="A37" s="20">
        <v>29</v>
      </c>
      <c r="B37" s="21">
        <v>366</v>
      </c>
      <c r="C37" s="19" t="str">
        <f t="shared" si="0"/>
        <v>Chloe Mabhara</v>
      </c>
      <c r="D37" s="2">
        <f t="shared" si="1"/>
        <v>5</v>
      </c>
      <c r="E37" s="19" t="str">
        <f t="shared" si="2"/>
        <v xml:space="preserve">Ivanhoe Robins </v>
      </c>
      <c r="F37" s="4">
        <f t="shared" si="7"/>
        <v>9</v>
      </c>
      <c r="G37" s="4">
        <v>30</v>
      </c>
      <c r="H37" s="17">
        <f t="shared" si="6"/>
        <v>9.3000000000000007</v>
      </c>
      <c r="I37" s="4">
        <f t="shared" si="8"/>
        <v>29</v>
      </c>
      <c r="J37" s="4" t="str">
        <f t="shared" si="8"/>
        <v/>
      </c>
      <c r="K37" s="4" t="str">
        <f t="shared" si="8"/>
        <v/>
      </c>
      <c r="L37" s="4" t="str">
        <f t="shared" si="8"/>
        <v/>
      </c>
      <c r="M37" s="4" t="str">
        <f t="shared" si="8"/>
        <v/>
      </c>
      <c r="N37" s="4" t="str">
        <f t="shared" si="8"/>
        <v/>
      </c>
      <c r="O37" s="4" t="str">
        <f t="shared" si="8"/>
        <v/>
      </c>
      <c r="P37" s="4" t="str">
        <f t="shared" si="8"/>
        <v/>
      </c>
      <c r="Q37" s="4" t="str">
        <f t="shared" si="8"/>
        <v/>
      </c>
      <c r="R37" s="4" t="str">
        <f t="shared" si="4"/>
        <v/>
      </c>
      <c r="T37" s="21">
        <v>479</v>
      </c>
      <c r="U37" s="2" t="s">
        <v>459</v>
      </c>
      <c r="V37" s="2">
        <v>6</v>
      </c>
      <c r="W37" s="19" t="s">
        <v>460</v>
      </c>
      <c r="X37" s="79">
        <f t="shared" si="5"/>
        <v>479</v>
      </c>
    </row>
    <row r="38" spans="1:24" x14ac:dyDescent="0.2">
      <c r="A38" s="2">
        <v>30</v>
      </c>
      <c r="B38" s="21">
        <v>681</v>
      </c>
      <c r="C38" s="19" t="str">
        <f t="shared" si="0"/>
        <v>Freya Banerjee</v>
      </c>
      <c r="D38" s="2">
        <f t="shared" si="1"/>
        <v>6</v>
      </c>
      <c r="E38" s="19" t="str">
        <f t="shared" si="2"/>
        <v>Tugby School</v>
      </c>
      <c r="F38" s="4">
        <f t="shared" si="7"/>
        <v>9</v>
      </c>
      <c r="G38" s="4">
        <v>31</v>
      </c>
      <c r="H38" s="17">
        <f t="shared" si="6"/>
        <v>9.31</v>
      </c>
      <c r="I38" s="4" t="str">
        <f t="shared" si="8"/>
        <v/>
      </c>
      <c r="J38" s="4" t="str">
        <f t="shared" si="8"/>
        <v/>
      </c>
      <c r="K38" s="4" t="str">
        <f t="shared" si="8"/>
        <v/>
      </c>
      <c r="L38" s="4" t="str">
        <f t="shared" si="8"/>
        <v/>
      </c>
      <c r="M38" s="4" t="str">
        <f t="shared" si="8"/>
        <v/>
      </c>
      <c r="N38" s="4" t="str">
        <f t="shared" si="8"/>
        <v/>
      </c>
      <c r="O38" s="4" t="str">
        <f t="shared" si="8"/>
        <v/>
      </c>
      <c r="P38" s="4" t="str">
        <f t="shared" si="8"/>
        <v/>
      </c>
      <c r="Q38" s="4" t="str">
        <f t="shared" si="8"/>
        <v/>
      </c>
      <c r="R38" s="4" t="str">
        <f t="shared" si="4"/>
        <v>Tugby School</v>
      </c>
      <c r="T38" s="21">
        <v>769</v>
      </c>
      <c r="U38" s="2" t="s">
        <v>461</v>
      </c>
      <c r="V38" s="2">
        <v>6</v>
      </c>
      <c r="W38" s="53" t="s">
        <v>30</v>
      </c>
      <c r="X38" s="79">
        <f t="shared" si="5"/>
        <v>769</v>
      </c>
    </row>
    <row r="39" spans="1:24" x14ac:dyDescent="0.2">
      <c r="A39" s="20">
        <v>31</v>
      </c>
      <c r="B39" s="21">
        <v>701</v>
      </c>
      <c r="C39" s="19" t="str">
        <f t="shared" si="0"/>
        <v>Topaz Williamson</v>
      </c>
      <c r="D39" s="2">
        <f t="shared" si="1"/>
        <v>5</v>
      </c>
      <c r="E39" s="19" t="str">
        <f t="shared" si="2"/>
        <v>St Barts</v>
      </c>
      <c r="F39" s="4">
        <f t="shared" si="7"/>
        <v>9</v>
      </c>
      <c r="G39" s="4">
        <v>34</v>
      </c>
      <c r="H39" s="17">
        <f t="shared" si="6"/>
        <v>9.34</v>
      </c>
      <c r="I39" s="4" t="str">
        <f t="shared" si="8"/>
        <v/>
      </c>
      <c r="J39" s="4" t="str">
        <f t="shared" si="8"/>
        <v/>
      </c>
      <c r="K39" s="4" t="str">
        <f t="shared" si="8"/>
        <v/>
      </c>
      <c r="L39" s="4" t="str">
        <f t="shared" si="8"/>
        <v/>
      </c>
      <c r="M39" s="4" t="str">
        <f t="shared" si="8"/>
        <v/>
      </c>
      <c r="N39" s="4">
        <f t="shared" si="8"/>
        <v>31</v>
      </c>
      <c r="O39" s="4" t="str">
        <f t="shared" si="8"/>
        <v/>
      </c>
      <c r="P39" s="4" t="str">
        <f t="shared" si="8"/>
        <v/>
      </c>
      <c r="Q39" s="4" t="str">
        <f t="shared" si="8"/>
        <v/>
      </c>
      <c r="R39" s="4" t="str">
        <f t="shared" si="4"/>
        <v/>
      </c>
      <c r="T39" s="21">
        <v>481</v>
      </c>
      <c r="U39" s="2" t="s">
        <v>462</v>
      </c>
      <c r="V39" s="2">
        <v>5</v>
      </c>
      <c r="W39" s="53" t="s">
        <v>30</v>
      </c>
      <c r="X39" s="79">
        <f t="shared" si="5"/>
        <v>481</v>
      </c>
    </row>
    <row r="40" spans="1:24" x14ac:dyDescent="0.2">
      <c r="A40" s="2">
        <v>32</v>
      </c>
      <c r="B40" s="21">
        <v>636</v>
      </c>
      <c r="C40" s="19" t="str">
        <f t="shared" si="0"/>
        <v>Aela Kelly</v>
      </c>
      <c r="D40" s="2">
        <f t="shared" si="1"/>
        <v>5</v>
      </c>
      <c r="E40" s="19" t="str">
        <f t="shared" si="2"/>
        <v>St Peter's Market Bosworth</v>
      </c>
      <c r="F40" s="4">
        <f t="shared" si="7"/>
        <v>9</v>
      </c>
      <c r="G40" s="4">
        <v>35</v>
      </c>
      <c r="H40" s="17">
        <f t="shared" si="6"/>
        <v>9.35</v>
      </c>
      <c r="I40" s="4" t="str">
        <f t="shared" si="8"/>
        <v/>
      </c>
      <c r="J40" s="4" t="str">
        <f t="shared" si="8"/>
        <v/>
      </c>
      <c r="K40" s="4" t="str">
        <f t="shared" si="8"/>
        <v/>
      </c>
      <c r="L40" s="4" t="str">
        <f t="shared" si="8"/>
        <v/>
      </c>
      <c r="M40" s="4">
        <f t="shared" si="8"/>
        <v>32</v>
      </c>
      <c r="N40" s="4" t="str">
        <f t="shared" si="8"/>
        <v/>
      </c>
      <c r="O40" s="4" t="str">
        <f t="shared" si="8"/>
        <v/>
      </c>
      <c r="P40" s="4" t="str">
        <f t="shared" si="8"/>
        <v/>
      </c>
      <c r="Q40" s="4" t="str">
        <f t="shared" si="8"/>
        <v/>
      </c>
      <c r="R40" s="4" t="str">
        <f t="shared" si="4"/>
        <v/>
      </c>
      <c r="T40" s="21">
        <v>485</v>
      </c>
      <c r="U40" s="2" t="s">
        <v>463</v>
      </c>
      <c r="V40" s="2">
        <v>5</v>
      </c>
      <c r="W40" s="73" t="s">
        <v>124</v>
      </c>
      <c r="X40" s="79">
        <f t="shared" si="5"/>
        <v>485</v>
      </c>
    </row>
    <row r="41" spans="1:24" x14ac:dyDescent="0.2">
      <c r="A41" s="20">
        <v>33</v>
      </c>
      <c r="B41" s="21">
        <v>346</v>
      </c>
      <c r="C41" s="19" t="str">
        <f t="shared" si="0"/>
        <v>Lauren Cross</v>
      </c>
      <c r="D41" s="2">
        <f t="shared" si="1"/>
        <v>6</v>
      </c>
      <c r="E41" s="19" t="str">
        <f t="shared" si="2"/>
        <v>St John the Baptist</v>
      </c>
      <c r="F41" s="4">
        <f t="shared" si="7"/>
        <v>9</v>
      </c>
      <c r="G41" s="4">
        <v>41</v>
      </c>
      <c r="H41" s="17">
        <f t="shared" si="6"/>
        <v>9.41</v>
      </c>
      <c r="I41" s="4" t="str">
        <f t="shared" ref="I41:Q56" si="9">IF($E41=I$8,+$A41,"")</f>
        <v/>
      </c>
      <c r="J41" s="4" t="str">
        <f t="shared" si="9"/>
        <v/>
      </c>
      <c r="K41" s="4" t="str">
        <f t="shared" si="9"/>
        <v/>
      </c>
      <c r="L41" s="4">
        <f t="shared" si="9"/>
        <v>33</v>
      </c>
      <c r="M41" s="4" t="str">
        <f t="shared" si="9"/>
        <v/>
      </c>
      <c r="N41" s="4" t="str">
        <f t="shared" si="9"/>
        <v/>
      </c>
      <c r="O41" s="4" t="str">
        <f t="shared" si="9"/>
        <v/>
      </c>
      <c r="P41" s="4" t="str">
        <f t="shared" si="9"/>
        <v/>
      </c>
      <c r="Q41" s="4" t="str">
        <f t="shared" si="9"/>
        <v/>
      </c>
      <c r="R41" s="4" t="str">
        <f t="shared" si="4"/>
        <v/>
      </c>
      <c r="T41" s="21">
        <v>499</v>
      </c>
      <c r="U41" s="2" t="s">
        <v>464</v>
      </c>
      <c r="V41" s="2">
        <v>5</v>
      </c>
      <c r="W41" s="53" t="s">
        <v>30</v>
      </c>
      <c r="X41" s="79" t="e">
        <f t="shared" si="5"/>
        <v>#N/A</v>
      </c>
    </row>
    <row r="42" spans="1:24" x14ac:dyDescent="0.2">
      <c r="A42" s="2">
        <v>34</v>
      </c>
      <c r="B42" s="21">
        <v>439</v>
      </c>
      <c r="C42" s="19" t="str">
        <f t="shared" si="0"/>
        <v>Matilda Beckitt</v>
      </c>
      <c r="D42" s="2">
        <f t="shared" si="1"/>
        <v>6</v>
      </c>
      <c r="E42" s="19" t="str">
        <f t="shared" si="2"/>
        <v xml:space="preserve">Ivanhoe Robins </v>
      </c>
      <c r="F42" s="4">
        <f t="shared" si="7"/>
        <v>9</v>
      </c>
      <c r="G42" s="4">
        <v>42</v>
      </c>
      <c r="H42" s="17">
        <f t="shared" si="6"/>
        <v>9.42</v>
      </c>
      <c r="I42" s="4">
        <f t="shared" si="9"/>
        <v>34</v>
      </c>
      <c r="J42" s="4" t="str">
        <f t="shared" si="9"/>
        <v/>
      </c>
      <c r="K42" s="4" t="str">
        <f t="shared" si="9"/>
        <v/>
      </c>
      <c r="L42" s="4" t="str">
        <f t="shared" si="9"/>
        <v/>
      </c>
      <c r="M42" s="4" t="str">
        <f t="shared" si="9"/>
        <v/>
      </c>
      <c r="N42" s="4" t="str">
        <f t="shared" si="9"/>
        <v/>
      </c>
      <c r="O42" s="4" t="str">
        <f t="shared" si="9"/>
        <v/>
      </c>
      <c r="P42" s="4" t="str">
        <f t="shared" si="9"/>
        <v/>
      </c>
      <c r="Q42" s="4" t="str">
        <f t="shared" si="9"/>
        <v/>
      </c>
      <c r="R42" s="4" t="str">
        <f t="shared" si="4"/>
        <v/>
      </c>
      <c r="T42" s="21">
        <v>552</v>
      </c>
      <c r="U42" s="2" t="s">
        <v>465</v>
      </c>
      <c r="V42" s="2">
        <v>5</v>
      </c>
      <c r="W42" s="61" t="s">
        <v>20</v>
      </c>
      <c r="X42" s="79">
        <f t="shared" si="5"/>
        <v>552</v>
      </c>
    </row>
    <row r="43" spans="1:24" x14ac:dyDescent="0.2">
      <c r="A43" s="20">
        <v>35</v>
      </c>
      <c r="B43" s="21">
        <v>454</v>
      </c>
      <c r="C43" s="19" t="str">
        <f t="shared" si="0"/>
        <v>Sofia Massarella</v>
      </c>
      <c r="D43" s="2">
        <f t="shared" si="1"/>
        <v>6</v>
      </c>
      <c r="E43" s="19" t="str">
        <f t="shared" si="2"/>
        <v xml:space="preserve">Ivanhoe Robins </v>
      </c>
      <c r="F43" s="4">
        <f t="shared" si="7"/>
        <v>9</v>
      </c>
      <c r="G43" s="4">
        <v>50</v>
      </c>
      <c r="H43" s="17">
        <f t="shared" si="6"/>
        <v>9.5</v>
      </c>
      <c r="I43" s="4">
        <f t="shared" si="9"/>
        <v>35</v>
      </c>
      <c r="J43" s="4" t="str">
        <f t="shared" si="9"/>
        <v/>
      </c>
      <c r="K43" s="4" t="str">
        <f t="shared" si="9"/>
        <v/>
      </c>
      <c r="L43" s="4" t="str">
        <f t="shared" si="9"/>
        <v/>
      </c>
      <c r="M43" s="4" t="str">
        <f t="shared" si="9"/>
        <v/>
      </c>
      <c r="N43" s="4" t="str">
        <f t="shared" si="9"/>
        <v/>
      </c>
      <c r="O43" s="4" t="str">
        <f t="shared" si="9"/>
        <v/>
      </c>
      <c r="P43" s="4" t="str">
        <f t="shared" si="9"/>
        <v/>
      </c>
      <c r="Q43" s="4" t="str">
        <f t="shared" si="9"/>
        <v/>
      </c>
      <c r="R43" s="4" t="str">
        <f t="shared" si="4"/>
        <v/>
      </c>
      <c r="T43" s="21">
        <v>553</v>
      </c>
      <c r="U43" s="2" t="s">
        <v>466</v>
      </c>
      <c r="V43" s="2">
        <v>5</v>
      </c>
      <c r="W43" s="62" t="s">
        <v>63</v>
      </c>
      <c r="X43" s="79">
        <f t="shared" si="5"/>
        <v>553</v>
      </c>
    </row>
    <row r="44" spans="1:24" x14ac:dyDescent="0.2">
      <c r="A44" s="2">
        <v>36</v>
      </c>
      <c r="B44" s="21">
        <v>744</v>
      </c>
      <c r="C44" s="19" t="str">
        <f t="shared" si="0"/>
        <v>Eppie Southern</v>
      </c>
      <c r="D44" s="2">
        <f t="shared" si="1"/>
        <v>5</v>
      </c>
      <c r="E44" s="19" t="str">
        <f t="shared" si="2"/>
        <v>St Peter's Market Bosworth</v>
      </c>
      <c r="F44" s="4">
        <f t="shared" si="7"/>
        <v>9</v>
      </c>
      <c r="G44" s="4">
        <v>52</v>
      </c>
      <c r="H44" s="17">
        <f t="shared" si="6"/>
        <v>9.52</v>
      </c>
      <c r="I44" s="4" t="str">
        <f t="shared" si="9"/>
        <v/>
      </c>
      <c r="J44" s="4" t="str">
        <f t="shared" si="9"/>
        <v/>
      </c>
      <c r="K44" s="4" t="str">
        <f t="shared" si="9"/>
        <v/>
      </c>
      <c r="L44" s="4" t="str">
        <f t="shared" si="9"/>
        <v/>
      </c>
      <c r="M44" s="4">
        <f t="shared" si="9"/>
        <v>36</v>
      </c>
      <c r="N44" s="4" t="str">
        <f t="shared" si="9"/>
        <v/>
      </c>
      <c r="O44" s="4" t="str">
        <f t="shared" si="9"/>
        <v/>
      </c>
      <c r="P44" s="4" t="str">
        <f t="shared" si="9"/>
        <v/>
      </c>
      <c r="Q44" s="4" t="str">
        <f t="shared" si="9"/>
        <v/>
      </c>
      <c r="R44" s="4" t="str">
        <f t="shared" si="4"/>
        <v/>
      </c>
      <c r="T44" s="21">
        <v>557</v>
      </c>
      <c r="U44" s="2" t="s">
        <v>467</v>
      </c>
      <c r="V44" s="2">
        <v>5</v>
      </c>
      <c r="W44" s="61" t="s">
        <v>20</v>
      </c>
      <c r="X44" s="79">
        <f t="shared" si="5"/>
        <v>557</v>
      </c>
    </row>
    <row r="45" spans="1:24" x14ac:dyDescent="0.2">
      <c r="A45" s="20">
        <v>37</v>
      </c>
      <c r="B45" s="21">
        <v>476</v>
      </c>
      <c r="C45" s="19" t="str">
        <f t="shared" si="0"/>
        <v>Ella Merrie</v>
      </c>
      <c r="D45" s="2">
        <f t="shared" si="1"/>
        <v>5</v>
      </c>
      <c r="E45" s="19" t="str">
        <f t="shared" si="2"/>
        <v xml:space="preserve">Ivanhoe Robins </v>
      </c>
      <c r="F45" s="4">
        <f t="shared" si="7"/>
        <v>9</v>
      </c>
      <c r="G45" s="4">
        <v>56</v>
      </c>
      <c r="H45" s="17">
        <f t="shared" si="6"/>
        <v>9.56</v>
      </c>
      <c r="I45" s="4">
        <f t="shared" si="9"/>
        <v>37</v>
      </c>
      <c r="J45" s="4" t="str">
        <f t="shared" si="9"/>
        <v/>
      </c>
      <c r="K45" s="4" t="str">
        <f t="shared" si="9"/>
        <v/>
      </c>
      <c r="L45" s="4" t="str">
        <f t="shared" si="9"/>
        <v/>
      </c>
      <c r="M45" s="4" t="str">
        <f t="shared" si="9"/>
        <v/>
      </c>
      <c r="N45" s="4" t="str">
        <f t="shared" si="9"/>
        <v/>
      </c>
      <c r="O45" s="4" t="str">
        <f t="shared" si="9"/>
        <v/>
      </c>
      <c r="P45" s="4" t="str">
        <f t="shared" si="9"/>
        <v/>
      </c>
      <c r="Q45" s="4" t="str">
        <f t="shared" si="9"/>
        <v/>
      </c>
      <c r="R45" s="4" t="str">
        <f t="shared" si="4"/>
        <v/>
      </c>
      <c r="T45" s="21">
        <v>567</v>
      </c>
      <c r="U45" s="19" t="s">
        <v>468</v>
      </c>
      <c r="V45" s="2">
        <v>5</v>
      </c>
      <c r="W45" s="19" t="s">
        <v>205</v>
      </c>
      <c r="X45" s="79">
        <f t="shared" si="5"/>
        <v>567</v>
      </c>
    </row>
    <row r="46" spans="1:24" x14ac:dyDescent="0.2">
      <c r="A46" s="2">
        <v>38</v>
      </c>
      <c r="B46" s="21">
        <v>441</v>
      </c>
      <c r="C46" s="19" t="str">
        <f t="shared" si="0"/>
        <v>Rosie Harris</v>
      </c>
      <c r="D46" s="2">
        <f t="shared" si="1"/>
        <v>6</v>
      </c>
      <c r="E46" s="19" t="str">
        <f t="shared" si="2"/>
        <v xml:space="preserve">Ivanhoe Robins </v>
      </c>
      <c r="F46" s="4">
        <f t="shared" si="7"/>
        <v>9</v>
      </c>
      <c r="G46" s="4">
        <v>58</v>
      </c>
      <c r="H46" s="17">
        <f t="shared" si="6"/>
        <v>9.58</v>
      </c>
      <c r="I46" s="4">
        <f t="shared" si="9"/>
        <v>38</v>
      </c>
      <c r="J46" s="4" t="str">
        <f t="shared" si="9"/>
        <v/>
      </c>
      <c r="K46" s="4" t="str">
        <f t="shared" si="9"/>
        <v/>
      </c>
      <c r="L46" s="4" t="str">
        <f t="shared" si="9"/>
        <v/>
      </c>
      <c r="M46" s="4" t="str">
        <f t="shared" si="9"/>
        <v/>
      </c>
      <c r="N46" s="4" t="str">
        <f t="shared" si="9"/>
        <v/>
      </c>
      <c r="O46" s="4" t="str">
        <f t="shared" si="9"/>
        <v/>
      </c>
      <c r="P46" s="4" t="str">
        <f t="shared" si="9"/>
        <v/>
      </c>
      <c r="Q46" s="4" t="str">
        <f t="shared" si="9"/>
        <v/>
      </c>
      <c r="R46" s="4" t="str">
        <f t="shared" si="4"/>
        <v/>
      </c>
      <c r="T46" s="21">
        <v>598</v>
      </c>
      <c r="U46" s="19" t="s">
        <v>469</v>
      </c>
      <c r="V46" s="2">
        <v>5</v>
      </c>
      <c r="W46" s="65" t="s">
        <v>65</v>
      </c>
      <c r="X46" s="79">
        <f t="shared" si="5"/>
        <v>598</v>
      </c>
    </row>
    <row r="47" spans="1:24" x14ac:dyDescent="0.2">
      <c r="A47" s="20">
        <v>39</v>
      </c>
      <c r="B47" s="21">
        <v>467</v>
      </c>
      <c r="C47" s="19" t="str">
        <f t="shared" si="0"/>
        <v>Rosie Hastelow</v>
      </c>
      <c r="D47" s="2">
        <f t="shared" si="1"/>
        <v>6</v>
      </c>
      <c r="E47" s="19" t="str">
        <f t="shared" si="2"/>
        <v>Willesley</v>
      </c>
      <c r="F47" s="4">
        <v>10</v>
      </c>
      <c r="G47" s="4">
        <v>2</v>
      </c>
      <c r="H47" s="17">
        <f t="shared" si="6"/>
        <v>10.02</v>
      </c>
      <c r="I47" s="4" t="str">
        <f t="shared" si="9"/>
        <v/>
      </c>
      <c r="J47" s="4">
        <f t="shared" si="9"/>
        <v>39</v>
      </c>
      <c r="K47" s="4" t="str">
        <f t="shared" si="9"/>
        <v/>
      </c>
      <c r="L47" s="4" t="str">
        <f t="shared" si="9"/>
        <v/>
      </c>
      <c r="M47" s="4" t="str">
        <f t="shared" si="9"/>
        <v/>
      </c>
      <c r="N47" s="4" t="str">
        <f t="shared" si="9"/>
        <v/>
      </c>
      <c r="O47" s="4" t="str">
        <f t="shared" si="9"/>
        <v/>
      </c>
      <c r="P47" s="4" t="str">
        <f t="shared" si="9"/>
        <v/>
      </c>
      <c r="Q47" s="4" t="str">
        <f t="shared" si="9"/>
        <v/>
      </c>
      <c r="R47" s="4" t="str">
        <f t="shared" si="4"/>
        <v/>
      </c>
      <c r="T47" s="21">
        <v>603</v>
      </c>
      <c r="U47" s="19" t="s">
        <v>470</v>
      </c>
      <c r="V47" s="2">
        <v>6</v>
      </c>
      <c r="W47" s="65" t="s">
        <v>65</v>
      </c>
      <c r="X47" s="79">
        <f t="shared" si="5"/>
        <v>603</v>
      </c>
    </row>
    <row r="48" spans="1:24" x14ac:dyDescent="0.2">
      <c r="A48" s="2">
        <v>40</v>
      </c>
      <c r="B48" s="21">
        <v>553</v>
      </c>
      <c r="C48" s="19" t="str">
        <f t="shared" si="0"/>
        <v>Grace Cooper</v>
      </c>
      <c r="D48" s="2">
        <f t="shared" si="1"/>
        <v>5</v>
      </c>
      <c r="E48" s="19" t="str">
        <f t="shared" si="2"/>
        <v>St John the Baptist</v>
      </c>
      <c r="F48" s="4">
        <f t="shared" si="7"/>
        <v>10</v>
      </c>
      <c r="G48" s="4">
        <v>6</v>
      </c>
      <c r="H48" s="17">
        <f t="shared" si="6"/>
        <v>10.06</v>
      </c>
      <c r="I48" s="4" t="str">
        <f t="shared" si="9"/>
        <v/>
      </c>
      <c r="J48" s="4" t="str">
        <f t="shared" si="9"/>
        <v/>
      </c>
      <c r="K48" s="4" t="str">
        <f t="shared" si="9"/>
        <v/>
      </c>
      <c r="L48" s="4">
        <f t="shared" si="9"/>
        <v>40</v>
      </c>
      <c r="M48" s="4" t="str">
        <f t="shared" si="9"/>
        <v/>
      </c>
      <c r="N48" s="4" t="str">
        <f t="shared" si="9"/>
        <v/>
      </c>
      <c r="O48" s="4" t="str">
        <f t="shared" si="9"/>
        <v/>
      </c>
      <c r="P48" s="4" t="str">
        <f t="shared" si="9"/>
        <v/>
      </c>
      <c r="Q48" s="4" t="str">
        <f t="shared" si="9"/>
        <v/>
      </c>
      <c r="R48" s="4" t="str">
        <f t="shared" si="4"/>
        <v/>
      </c>
      <c r="T48" s="21">
        <v>606</v>
      </c>
      <c r="U48" s="19" t="s">
        <v>471</v>
      </c>
      <c r="V48" s="2">
        <v>5</v>
      </c>
      <c r="W48" s="65" t="s">
        <v>65</v>
      </c>
      <c r="X48" s="79">
        <f t="shared" si="5"/>
        <v>606</v>
      </c>
    </row>
    <row r="49" spans="1:24" x14ac:dyDescent="0.2">
      <c r="A49" s="20">
        <v>41</v>
      </c>
      <c r="B49" s="21">
        <v>412</v>
      </c>
      <c r="C49" s="19" t="str">
        <f t="shared" si="0"/>
        <v>Isla Smith</v>
      </c>
      <c r="D49" s="2">
        <f t="shared" si="1"/>
        <v>5</v>
      </c>
      <c r="E49" s="19" t="str">
        <f t="shared" si="2"/>
        <v xml:space="preserve">Ivanhoe Robins </v>
      </c>
      <c r="F49" s="4">
        <f t="shared" si="7"/>
        <v>10</v>
      </c>
      <c r="G49" s="4">
        <v>9</v>
      </c>
      <c r="H49" s="17">
        <f t="shared" si="6"/>
        <v>10.09</v>
      </c>
      <c r="I49" s="4">
        <f t="shared" si="9"/>
        <v>41</v>
      </c>
      <c r="J49" s="4" t="str">
        <f t="shared" si="9"/>
        <v/>
      </c>
      <c r="K49" s="4" t="str">
        <f t="shared" si="9"/>
        <v/>
      </c>
      <c r="L49" s="4" t="str">
        <f t="shared" si="9"/>
        <v/>
      </c>
      <c r="M49" s="4" t="str">
        <f t="shared" si="9"/>
        <v/>
      </c>
      <c r="N49" s="4" t="str">
        <f t="shared" si="9"/>
        <v/>
      </c>
      <c r="O49" s="4" t="str">
        <f t="shared" si="9"/>
        <v/>
      </c>
      <c r="P49" s="4" t="str">
        <f t="shared" si="9"/>
        <v/>
      </c>
      <c r="Q49" s="4" t="str">
        <f t="shared" si="9"/>
        <v/>
      </c>
      <c r="R49" s="4" t="str">
        <f t="shared" si="4"/>
        <v/>
      </c>
      <c r="T49" s="21">
        <v>607</v>
      </c>
      <c r="U49" s="19" t="s">
        <v>472</v>
      </c>
      <c r="V49" s="2">
        <v>6</v>
      </c>
      <c r="W49" s="65" t="s">
        <v>65</v>
      </c>
      <c r="X49" s="79">
        <f t="shared" si="5"/>
        <v>607</v>
      </c>
    </row>
    <row r="50" spans="1:24" x14ac:dyDescent="0.2">
      <c r="A50" s="2">
        <v>42</v>
      </c>
      <c r="B50" s="21">
        <v>692</v>
      </c>
      <c r="C50" s="19" t="str">
        <f t="shared" si="0"/>
        <v>Kaitlin Hosmer</v>
      </c>
      <c r="D50" s="2">
        <f t="shared" si="1"/>
        <v>5</v>
      </c>
      <c r="E50" s="19" t="str">
        <f t="shared" si="2"/>
        <v>St Margaret's Stoke Golding</v>
      </c>
      <c r="F50" s="4">
        <f t="shared" si="7"/>
        <v>10</v>
      </c>
      <c r="G50" s="4">
        <v>13</v>
      </c>
      <c r="H50" s="17">
        <f t="shared" si="6"/>
        <v>10.130000000000001</v>
      </c>
      <c r="I50" s="4" t="str">
        <f t="shared" si="9"/>
        <v/>
      </c>
      <c r="J50" s="4" t="str">
        <f t="shared" si="9"/>
        <v/>
      </c>
      <c r="K50" s="4" t="str">
        <f t="shared" si="9"/>
        <v/>
      </c>
      <c r="L50" s="4" t="str">
        <f t="shared" si="9"/>
        <v/>
      </c>
      <c r="M50" s="4" t="str">
        <f t="shared" si="9"/>
        <v/>
      </c>
      <c r="N50" s="4" t="str">
        <f t="shared" si="9"/>
        <v/>
      </c>
      <c r="O50" s="4" t="str">
        <f t="shared" si="9"/>
        <v/>
      </c>
      <c r="P50" s="4" t="str">
        <f t="shared" si="9"/>
        <v/>
      </c>
      <c r="Q50" s="4" t="str">
        <f t="shared" si="9"/>
        <v/>
      </c>
      <c r="R50" s="4" t="str">
        <f t="shared" si="4"/>
        <v>St Margaret's Stoke Golding</v>
      </c>
      <c r="T50" s="21">
        <v>616</v>
      </c>
      <c r="U50" s="19" t="s">
        <v>473</v>
      </c>
      <c r="V50" s="2">
        <v>5</v>
      </c>
      <c r="W50" s="65" t="s">
        <v>65</v>
      </c>
      <c r="X50" s="79">
        <f t="shared" si="5"/>
        <v>616</v>
      </c>
    </row>
    <row r="51" spans="1:24" x14ac:dyDescent="0.2">
      <c r="A51" s="20">
        <v>43</v>
      </c>
      <c r="B51" s="21">
        <v>388</v>
      </c>
      <c r="C51" s="19" t="str">
        <f t="shared" si="0"/>
        <v>Millie Shaw</v>
      </c>
      <c r="D51" s="2">
        <f t="shared" si="1"/>
        <v>6</v>
      </c>
      <c r="E51" s="19" t="str">
        <f t="shared" si="2"/>
        <v>Willesley</v>
      </c>
      <c r="F51" s="4">
        <f t="shared" si="7"/>
        <v>10</v>
      </c>
      <c r="G51" s="4">
        <v>22</v>
      </c>
      <c r="H51" s="17">
        <f t="shared" si="6"/>
        <v>10.220000000000001</v>
      </c>
      <c r="I51" s="4" t="str">
        <f t="shared" si="9"/>
        <v/>
      </c>
      <c r="J51" s="4">
        <f t="shared" si="9"/>
        <v>43</v>
      </c>
      <c r="K51" s="4" t="str">
        <f t="shared" si="9"/>
        <v/>
      </c>
      <c r="L51" s="4" t="str">
        <f t="shared" si="9"/>
        <v/>
      </c>
      <c r="M51" s="4" t="str">
        <f t="shared" si="9"/>
        <v/>
      </c>
      <c r="N51" s="4" t="str">
        <f t="shared" si="9"/>
        <v/>
      </c>
      <c r="O51" s="4" t="str">
        <f t="shared" si="9"/>
        <v/>
      </c>
      <c r="P51" s="4" t="str">
        <f t="shared" si="9"/>
        <v/>
      </c>
      <c r="Q51" s="4" t="str">
        <f t="shared" si="9"/>
        <v/>
      </c>
      <c r="R51" s="4" t="str">
        <f t="shared" si="4"/>
        <v/>
      </c>
      <c r="T51" s="21">
        <v>634</v>
      </c>
      <c r="U51" s="19" t="s">
        <v>474</v>
      </c>
      <c r="V51" s="2">
        <v>5</v>
      </c>
      <c r="W51" s="65" t="s">
        <v>65</v>
      </c>
      <c r="X51" s="79">
        <f t="shared" si="5"/>
        <v>634</v>
      </c>
    </row>
    <row r="52" spans="1:24" x14ac:dyDescent="0.2">
      <c r="A52" s="2">
        <v>44</v>
      </c>
      <c r="B52" s="21">
        <v>598</v>
      </c>
      <c r="C52" s="19" t="str">
        <f t="shared" si="0"/>
        <v>Charlotte Mackley</v>
      </c>
      <c r="D52" s="2">
        <f t="shared" si="1"/>
        <v>5</v>
      </c>
      <c r="E52" s="19" t="str">
        <f t="shared" si="2"/>
        <v>St Peter's Market Bosworth</v>
      </c>
      <c r="F52" s="4">
        <f t="shared" si="7"/>
        <v>10</v>
      </c>
      <c r="G52" s="4">
        <v>30</v>
      </c>
      <c r="H52" s="17">
        <f t="shared" si="6"/>
        <v>10.3</v>
      </c>
      <c r="I52" s="4" t="str">
        <f t="shared" si="9"/>
        <v/>
      </c>
      <c r="J52" s="4" t="str">
        <f t="shared" si="9"/>
        <v/>
      </c>
      <c r="K52" s="4" t="str">
        <f t="shared" si="9"/>
        <v/>
      </c>
      <c r="L52" s="4" t="str">
        <f t="shared" si="9"/>
        <v/>
      </c>
      <c r="M52" s="4">
        <f t="shared" si="9"/>
        <v>44</v>
      </c>
      <c r="N52" s="4" t="str">
        <f t="shared" si="9"/>
        <v/>
      </c>
      <c r="O52" s="4" t="str">
        <f t="shared" si="9"/>
        <v/>
      </c>
      <c r="P52" s="4" t="str">
        <f t="shared" si="9"/>
        <v/>
      </c>
      <c r="Q52" s="4" t="str">
        <f t="shared" si="9"/>
        <v/>
      </c>
      <c r="R52" s="4" t="str">
        <f t="shared" si="4"/>
        <v/>
      </c>
      <c r="T52" s="21">
        <v>636</v>
      </c>
      <c r="U52" s="19" t="s">
        <v>475</v>
      </c>
      <c r="V52" s="2">
        <v>5</v>
      </c>
      <c r="W52" s="65" t="s">
        <v>65</v>
      </c>
      <c r="X52" s="79">
        <f t="shared" si="5"/>
        <v>636</v>
      </c>
    </row>
    <row r="53" spans="1:24" x14ac:dyDescent="0.2">
      <c r="A53" s="20">
        <v>45</v>
      </c>
      <c r="B53" s="15">
        <v>342</v>
      </c>
      <c r="C53" s="19" t="str">
        <f t="shared" si="0"/>
        <v>Jolie Lynn</v>
      </c>
      <c r="D53" s="2">
        <f t="shared" si="1"/>
        <v>6</v>
      </c>
      <c r="E53" s="19" t="str">
        <f t="shared" si="2"/>
        <v xml:space="preserve">Ivanhoe Robins </v>
      </c>
      <c r="F53" s="4">
        <f t="shared" si="7"/>
        <v>10</v>
      </c>
      <c r="G53" s="4">
        <v>37</v>
      </c>
      <c r="H53" s="17">
        <f t="shared" si="6"/>
        <v>10.37</v>
      </c>
      <c r="I53" s="4">
        <f t="shared" si="9"/>
        <v>45</v>
      </c>
      <c r="J53" s="4" t="str">
        <f t="shared" si="9"/>
        <v/>
      </c>
      <c r="K53" s="4" t="str">
        <f t="shared" si="9"/>
        <v/>
      </c>
      <c r="L53" s="4" t="str">
        <f t="shared" si="9"/>
        <v/>
      </c>
      <c r="M53" s="4" t="str">
        <f t="shared" si="9"/>
        <v/>
      </c>
      <c r="N53" s="4" t="str">
        <f t="shared" si="9"/>
        <v/>
      </c>
      <c r="O53" s="4" t="str">
        <f t="shared" si="9"/>
        <v/>
      </c>
      <c r="P53" s="4" t="str">
        <f t="shared" si="9"/>
        <v/>
      </c>
      <c r="Q53" s="4" t="str">
        <f t="shared" si="9"/>
        <v/>
      </c>
      <c r="R53" s="4" t="str">
        <f t="shared" si="4"/>
        <v/>
      </c>
      <c r="T53" s="15">
        <v>681</v>
      </c>
      <c r="U53" s="19" t="s">
        <v>476</v>
      </c>
      <c r="V53" s="2">
        <v>6</v>
      </c>
      <c r="W53" s="19" t="s">
        <v>477</v>
      </c>
      <c r="X53" s="79">
        <f t="shared" si="5"/>
        <v>681</v>
      </c>
    </row>
    <row r="54" spans="1:24" x14ac:dyDescent="0.2">
      <c r="A54" s="2">
        <v>46</v>
      </c>
      <c r="B54" s="15">
        <v>481</v>
      </c>
      <c r="C54" s="19" t="str">
        <f t="shared" si="0"/>
        <v>Eleanor Orme-Herbert</v>
      </c>
      <c r="D54" s="2">
        <f t="shared" si="1"/>
        <v>5</v>
      </c>
      <c r="E54" s="19" t="str">
        <f t="shared" si="2"/>
        <v xml:space="preserve">Ivanhoe Robins </v>
      </c>
      <c r="F54" s="4">
        <v>11</v>
      </c>
      <c r="G54" s="4">
        <v>13</v>
      </c>
      <c r="H54" s="17">
        <f t="shared" si="6"/>
        <v>11.13</v>
      </c>
      <c r="I54" s="4">
        <f t="shared" si="9"/>
        <v>46</v>
      </c>
      <c r="J54" s="4" t="str">
        <f t="shared" si="9"/>
        <v/>
      </c>
      <c r="K54" s="4" t="str">
        <f t="shared" si="9"/>
        <v/>
      </c>
      <c r="L54" s="4" t="str">
        <f t="shared" si="9"/>
        <v/>
      </c>
      <c r="M54" s="4" t="str">
        <f t="shared" si="9"/>
        <v/>
      </c>
      <c r="N54" s="4" t="str">
        <f t="shared" si="9"/>
        <v/>
      </c>
      <c r="O54" s="4" t="str">
        <f t="shared" si="9"/>
        <v/>
      </c>
      <c r="P54" s="4" t="str">
        <f t="shared" si="9"/>
        <v/>
      </c>
      <c r="Q54" s="4" t="str">
        <f t="shared" si="9"/>
        <v/>
      </c>
      <c r="R54" s="4" t="str">
        <f t="shared" si="4"/>
        <v/>
      </c>
      <c r="T54" s="15">
        <v>683</v>
      </c>
      <c r="U54" s="19" t="s">
        <v>478</v>
      </c>
      <c r="V54" s="19">
        <v>5</v>
      </c>
      <c r="W54" s="19" t="s">
        <v>479</v>
      </c>
      <c r="X54" s="79">
        <f t="shared" si="5"/>
        <v>683</v>
      </c>
    </row>
    <row r="55" spans="1:24" x14ac:dyDescent="0.2">
      <c r="A55" s="2">
        <v>47</v>
      </c>
      <c r="B55" s="15">
        <v>772</v>
      </c>
      <c r="C55" s="19" t="str">
        <f t="shared" si="0"/>
        <v>Mollie Keeling</v>
      </c>
      <c r="D55" s="2">
        <f t="shared" si="1"/>
        <v>6</v>
      </c>
      <c r="E55" s="19" t="str">
        <f t="shared" si="2"/>
        <v>ENTRY ON DAY</v>
      </c>
      <c r="F55" s="4">
        <f t="shared" si="7"/>
        <v>11</v>
      </c>
      <c r="G55" s="4">
        <v>22</v>
      </c>
      <c r="H55" s="17">
        <f t="shared" si="6"/>
        <v>11.22</v>
      </c>
      <c r="I55" s="4" t="str">
        <f t="shared" si="9"/>
        <v/>
      </c>
      <c r="J55" s="4" t="str">
        <f t="shared" si="9"/>
        <v/>
      </c>
      <c r="K55" s="4" t="str">
        <f t="shared" si="9"/>
        <v/>
      </c>
      <c r="L55" s="4" t="str">
        <f t="shared" si="9"/>
        <v/>
      </c>
      <c r="M55" s="4" t="str">
        <f t="shared" si="9"/>
        <v/>
      </c>
      <c r="N55" s="4" t="str">
        <f t="shared" si="9"/>
        <v/>
      </c>
      <c r="O55" s="4" t="str">
        <f t="shared" si="9"/>
        <v/>
      </c>
      <c r="P55" s="4" t="str">
        <f t="shared" si="9"/>
        <v/>
      </c>
      <c r="Q55" s="4" t="str">
        <f t="shared" si="9"/>
        <v/>
      </c>
      <c r="R55" s="4" t="str">
        <f t="shared" si="4"/>
        <v>ENTRY ON DAY</v>
      </c>
      <c r="T55" s="15">
        <v>692</v>
      </c>
      <c r="U55" s="19" t="s">
        <v>480</v>
      </c>
      <c r="V55" s="2">
        <v>5</v>
      </c>
      <c r="W55" s="19" t="s">
        <v>76</v>
      </c>
      <c r="X55" s="79">
        <f t="shared" si="5"/>
        <v>692</v>
      </c>
    </row>
    <row r="56" spans="1:24" x14ac:dyDescent="0.2">
      <c r="A56" s="20">
        <v>48</v>
      </c>
      <c r="B56" s="15">
        <v>769</v>
      </c>
      <c r="C56" s="19" t="str">
        <f t="shared" si="0"/>
        <v>Natalie Tipper</v>
      </c>
      <c r="D56" s="2">
        <f t="shared" si="1"/>
        <v>6</v>
      </c>
      <c r="E56" s="19" t="str">
        <f t="shared" si="2"/>
        <v xml:space="preserve">Ivanhoe Robins </v>
      </c>
      <c r="F56" s="4">
        <f t="shared" si="7"/>
        <v>11</v>
      </c>
      <c r="G56" s="4">
        <v>27</v>
      </c>
      <c r="H56" s="17">
        <f t="shared" si="6"/>
        <v>11.27</v>
      </c>
      <c r="I56" s="4">
        <f t="shared" si="9"/>
        <v>48</v>
      </c>
      <c r="J56" s="4" t="str">
        <f t="shared" si="9"/>
        <v/>
      </c>
      <c r="K56" s="4" t="str">
        <f t="shared" si="9"/>
        <v/>
      </c>
      <c r="L56" s="4" t="str">
        <f t="shared" si="9"/>
        <v/>
      </c>
      <c r="M56" s="4" t="str">
        <f t="shared" si="9"/>
        <v/>
      </c>
      <c r="N56" s="4" t="str">
        <f t="shared" si="9"/>
        <v/>
      </c>
      <c r="O56" s="4" t="str">
        <f t="shared" si="9"/>
        <v/>
      </c>
      <c r="P56" s="4" t="str">
        <f t="shared" si="9"/>
        <v/>
      </c>
      <c r="Q56" s="4" t="str">
        <f t="shared" si="9"/>
        <v/>
      </c>
      <c r="R56" s="4" t="str">
        <f t="shared" si="4"/>
        <v/>
      </c>
      <c r="T56" s="15">
        <v>701</v>
      </c>
      <c r="U56" s="19" t="s">
        <v>481</v>
      </c>
      <c r="V56" s="2">
        <v>5</v>
      </c>
      <c r="W56" s="73" t="s">
        <v>124</v>
      </c>
      <c r="X56" s="79">
        <f t="shared" si="5"/>
        <v>701</v>
      </c>
    </row>
    <row r="57" spans="1:24" x14ac:dyDescent="0.2">
      <c r="A57" s="2">
        <v>49</v>
      </c>
      <c r="B57" s="15">
        <v>404</v>
      </c>
      <c r="C57" s="19" t="str">
        <f t="shared" si="0"/>
        <v>Constance Gough</v>
      </c>
      <c r="D57" s="2">
        <f t="shared" si="1"/>
        <v>5</v>
      </c>
      <c r="E57" s="19" t="str">
        <f t="shared" si="2"/>
        <v>Kilby Primary</v>
      </c>
      <c r="F57" s="4">
        <f t="shared" si="7"/>
        <v>11</v>
      </c>
      <c r="G57" s="4">
        <v>33</v>
      </c>
      <c r="H57" s="17">
        <f t="shared" si="6"/>
        <v>11.33</v>
      </c>
      <c r="I57" s="4" t="str">
        <f t="shared" ref="I57:Q60" si="10">IF($E57=I$8,+$A57,"")</f>
        <v/>
      </c>
      <c r="J57" s="4" t="str">
        <f t="shared" si="10"/>
        <v/>
      </c>
      <c r="K57" s="4" t="str">
        <f t="shared" si="10"/>
        <v/>
      </c>
      <c r="L57" s="4" t="str">
        <f t="shared" si="10"/>
        <v/>
      </c>
      <c r="M57" s="4" t="str">
        <f t="shared" si="10"/>
        <v/>
      </c>
      <c r="N57" s="4" t="str">
        <f t="shared" si="10"/>
        <v/>
      </c>
      <c r="O57" s="4" t="str">
        <f t="shared" si="10"/>
        <v/>
      </c>
      <c r="P57" s="4" t="str">
        <f t="shared" si="10"/>
        <v/>
      </c>
      <c r="Q57" s="4" t="str">
        <f t="shared" si="10"/>
        <v/>
      </c>
      <c r="R57" s="4" t="str">
        <f t="shared" si="4"/>
        <v>Kilby Primary</v>
      </c>
      <c r="T57" s="15">
        <v>704</v>
      </c>
      <c r="U57" s="19" t="s">
        <v>482</v>
      </c>
      <c r="V57" s="2">
        <v>6</v>
      </c>
      <c r="W57" s="19" t="s">
        <v>149</v>
      </c>
      <c r="X57" s="79">
        <f t="shared" si="5"/>
        <v>704</v>
      </c>
    </row>
    <row r="58" spans="1:24" x14ac:dyDescent="0.2">
      <c r="A58" s="2">
        <v>50</v>
      </c>
      <c r="B58" s="15">
        <v>343</v>
      </c>
      <c r="C58" s="19" t="str">
        <f t="shared" si="0"/>
        <v>Madison Fillary</v>
      </c>
      <c r="D58" s="2">
        <f t="shared" si="1"/>
        <v>6</v>
      </c>
      <c r="E58" s="19" t="str">
        <f t="shared" si="2"/>
        <v xml:space="preserve">Ivanhoe Robins </v>
      </c>
      <c r="F58" s="4">
        <f t="shared" si="7"/>
        <v>11</v>
      </c>
      <c r="G58" s="4">
        <v>56</v>
      </c>
      <c r="H58" s="17">
        <f t="shared" si="6"/>
        <v>11.56</v>
      </c>
      <c r="I58" s="4">
        <f t="shared" si="10"/>
        <v>50</v>
      </c>
      <c r="J58" s="4" t="str">
        <f t="shared" si="10"/>
        <v/>
      </c>
      <c r="K58" s="4" t="str">
        <f t="shared" si="10"/>
        <v/>
      </c>
      <c r="L58" s="4" t="str">
        <f t="shared" si="10"/>
        <v/>
      </c>
      <c r="M58" s="4" t="str">
        <f t="shared" si="10"/>
        <v/>
      </c>
      <c r="N58" s="4" t="str">
        <f t="shared" si="10"/>
        <v/>
      </c>
      <c r="O58" s="4" t="str">
        <f t="shared" si="10"/>
        <v/>
      </c>
      <c r="P58" s="4" t="str">
        <f t="shared" si="10"/>
        <v/>
      </c>
      <c r="Q58" s="4" t="str">
        <f t="shared" si="10"/>
        <v/>
      </c>
      <c r="R58" s="4" t="str">
        <f t="shared" si="4"/>
        <v/>
      </c>
      <c r="T58" s="15">
        <v>712</v>
      </c>
      <c r="U58" s="19" t="s">
        <v>483</v>
      </c>
      <c r="V58" s="2">
        <v>6</v>
      </c>
      <c r="W58" s="19" t="s">
        <v>24</v>
      </c>
      <c r="X58" s="79">
        <f t="shared" si="5"/>
        <v>712</v>
      </c>
    </row>
    <row r="59" spans="1:24" x14ac:dyDescent="0.2">
      <c r="A59" s="20">
        <v>51</v>
      </c>
      <c r="B59" s="16">
        <v>704</v>
      </c>
      <c r="C59" s="19" t="str">
        <f t="shared" si="0"/>
        <v>Rebecca Wells</v>
      </c>
      <c r="D59" s="2">
        <f t="shared" si="1"/>
        <v>6</v>
      </c>
      <c r="E59" s="19" t="str">
        <f t="shared" si="2"/>
        <v>Hugglescote</v>
      </c>
      <c r="F59" s="4">
        <v>12</v>
      </c>
      <c r="G59" s="4">
        <v>2</v>
      </c>
      <c r="H59" s="17">
        <f t="shared" si="6"/>
        <v>12.02</v>
      </c>
      <c r="I59" s="4" t="str">
        <f t="shared" si="10"/>
        <v/>
      </c>
      <c r="J59" s="4" t="str">
        <f t="shared" si="10"/>
        <v/>
      </c>
      <c r="K59" s="4" t="str">
        <f t="shared" si="10"/>
        <v/>
      </c>
      <c r="L59" s="4" t="str">
        <f t="shared" si="10"/>
        <v/>
      </c>
      <c r="M59" s="4" t="str">
        <f t="shared" si="10"/>
        <v/>
      </c>
      <c r="N59" s="4" t="str">
        <f t="shared" si="10"/>
        <v/>
      </c>
      <c r="O59" s="4" t="str">
        <f t="shared" si="10"/>
        <v/>
      </c>
      <c r="P59" s="4" t="str">
        <f t="shared" si="10"/>
        <v/>
      </c>
      <c r="Q59" s="4" t="str">
        <f t="shared" si="10"/>
        <v/>
      </c>
      <c r="R59" s="4" t="str">
        <f t="shared" si="4"/>
        <v>Hugglescote</v>
      </c>
      <c r="T59" s="16">
        <v>744</v>
      </c>
      <c r="U59" s="19" t="s">
        <v>484</v>
      </c>
      <c r="V59" s="19">
        <v>5</v>
      </c>
      <c r="W59" s="65" t="s">
        <v>65</v>
      </c>
      <c r="X59" s="79">
        <f t="shared" si="5"/>
        <v>744</v>
      </c>
    </row>
    <row r="60" spans="1:24" x14ac:dyDescent="0.2">
      <c r="A60" s="2">
        <v>52</v>
      </c>
      <c r="B60" s="15">
        <v>465</v>
      </c>
      <c r="C60" s="19" t="str">
        <f t="shared" si="0"/>
        <v>Harriet Worth</v>
      </c>
      <c r="D60" s="2">
        <f t="shared" si="1"/>
        <v>6</v>
      </c>
      <c r="E60" s="19" t="str">
        <f t="shared" si="2"/>
        <v>St John the Baptist</v>
      </c>
      <c r="F60" s="4">
        <f t="shared" si="7"/>
        <v>12</v>
      </c>
      <c r="G60" s="4">
        <v>38</v>
      </c>
      <c r="H60" s="17">
        <f t="shared" si="6"/>
        <v>12.38</v>
      </c>
      <c r="I60" s="4" t="str">
        <f t="shared" si="10"/>
        <v/>
      </c>
      <c r="J60" s="4" t="str">
        <f t="shared" si="10"/>
        <v/>
      </c>
      <c r="K60" s="4" t="str">
        <f t="shared" si="10"/>
        <v/>
      </c>
      <c r="L60" s="4">
        <f t="shared" si="10"/>
        <v>52</v>
      </c>
      <c r="M60" s="4" t="str">
        <f t="shared" si="10"/>
        <v/>
      </c>
      <c r="N60" s="4" t="str">
        <f t="shared" si="10"/>
        <v/>
      </c>
      <c r="O60" s="4" t="str">
        <f t="shared" si="10"/>
        <v/>
      </c>
      <c r="P60" s="4" t="str">
        <f t="shared" si="10"/>
        <v/>
      </c>
      <c r="Q60" s="4" t="str">
        <f t="shared" si="10"/>
        <v/>
      </c>
      <c r="R60" s="4" t="str">
        <f t="shared" si="4"/>
        <v/>
      </c>
      <c r="T60" s="15">
        <v>729</v>
      </c>
      <c r="U60" s="19" t="s">
        <v>485</v>
      </c>
      <c r="V60" s="2">
        <v>6</v>
      </c>
      <c r="W60" s="19" t="s">
        <v>66</v>
      </c>
      <c r="X60" s="79">
        <f t="shared" si="5"/>
        <v>729</v>
      </c>
    </row>
    <row r="61" spans="1:24" hidden="1" x14ac:dyDescent="0.2">
      <c r="A61" s="2">
        <v>53</v>
      </c>
      <c r="B61" s="15"/>
      <c r="C61" s="19" t="e">
        <f t="shared" si="0"/>
        <v>#N/A</v>
      </c>
      <c r="D61" s="2" t="e">
        <f t="shared" si="1"/>
        <v>#N/A</v>
      </c>
      <c r="E61" s="19" t="e">
        <f t="shared" si="2"/>
        <v>#N/A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 t="e">
        <f t="shared" si="4"/>
        <v>#N/A</v>
      </c>
      <c r="T61" s="15">
        <v>731</v>
      </c>
      <c r="U61" s="19" t="s">
        <v>486</v>
      </c>
      <c r="V61" s="2">
        <v>6</v>
      </c>
      <c r="W61" s="19" t="s">
        <v>66</v>
      </c>
      <c r="X61" s="79">
        <f t="shared" si="5"/>
        <v>731</v>
      </c>
    </row>
    <row r="62" spans="1:24" hidden="1" x14ac:dyDescent="0.2">
      <c r="A62" s="20">
        <v>54</v>
      </c>
      <c r="B62" s="15"/>
      <c r="C62" s="19" t="e">
        <f t="shared" si="0"/>
        <v>#N/A</v>
      </c>
      <c r="D62" s="2" t="e">
        <f t="shared" si="1"/>
        <v>#N/A</v>
      </c>
      <c r="E62" s="19" t="e">
        <f t="shared" si="2"/>
        <v>#N/A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 t="e">
        <f t="shared" si="4"/>
        <v>#N/A</v>
      </c>
      <c r="T62" s="15">
        <v>738</v>
      </c>
      <c r="U62" s="19" t="s">
        <v>487</v>
      </c>
      <c r="V62" s="2">
        <v>6</v>
      </c>
      <c r="W62" s="19" t="s">
        <v>66</v>
      </c>
      <c r="X62" s="79">
        <f t="shared" si="5"/>
        <v>738</v>
      </c>
    </row>
    <row r="63" spans="1:24" hidden="1" x14ac:dyDescent="0.2">
      <c r="A63" s="2">
        <v>55</v>
      </c>
      <c r="B63" s="15"/>
      <c r="C63" s="19" t="e">
        <f t="shared" si="0"/>
        <v>#N/A</v>
      </c>
      <c r="D63" s="2" t="e">
        <f t="shared" si="1"/>
        <v>#N/A</v>
      </c>
      <c r="E63" s="19" t="e">
        <f t="shared" si="2"/>
        <v>#N/A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 t="e">
        <f t="shared" si="4"/>
        <v>#N/A</v>
      </c>
      <c r="T63" s="16">
        <v>772</v>
      </c>
      <c r="U63" s="19" t="s">
        <v>488</v>
      </c>
      <c r="V63" s="19">
        <v>6</v>
      </c>
      <c r="W63" s="36" t="s">
        <v>26</v>
      </c>
      <c r="X63" s="79">
        <f t="shared" si="5"/>
        <v>772</v>
      </c>
    </row>
    <row r="64" spans="1:24" hidden="1" x14ac:dyDescent="0.2">
      <c r="A64" s="2">
        <v>56</v>
      </c>
      <c r="B64" s="15"/>
      <c r="C64" s="19" t="e">
        <f t="shared" si="0"/>
        <v>#N/A</v>
      </c>
      <c r="D64" s="2" t="e">
        <f t="shared" si="1"/>
        <v>#N/A</v>
      </c>
      <c r="E64" s="19" t="e">
        <f t="shared" si="2"/>
        <v>#N/A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e">
        <f t="shared" si="4"/>
        <v>#N/A</v>
      </c>
    </row>
    <row r="65" spans="1:18" hidden="1" x14ac:dyDescent="0.2">
      <c r="A65" s="20">
        <v>57</v>
      </c>
      <c r="B65" s="15"/>
      <c r="C65" s="19" t="e">
        <f t="shared" si="0"/>
        <v>#N/A</v>
      </c>
      <c r="D65" s="2" t="e">
        <f t="shared" si="1"/>
        <v>#N/A</v>
      </c>
      <c r="E65" s="19" t="e">
        <f t="shared" si="2"/>
        <v>#N/A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 t="e">
        <f t="shared" si="4"/>
        <v>#N/A</v>
      </c>
    </row>
    <row r="66" spans="1:18" hidden="1" x14ac:dyDescent="0.2">
      <c r="A66" s="2">
        <v>58</v>
      </c>
      <c r="B66" s="15"/>
      <c r="C66" s="19" t="e">
        <f t="shared" si="0"/>
        <v>#N/A</v>
      </c>
      <c r="D66" s="2" t="e">
        <f t="shared" si="1"/>
        <v>#N/A</v>
      </c>
      <c r="E66" s="19" t="e">
        <f t="shared" si="2"/>
        <v>#N/A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 t="e">
        <f t="shared" si="4"/>
        <v>#N/A</v>
      </c>
    </row>
    <row r="67" spans="1:18" hidden="1" x14ac:dyDescent="0.2">
      <c r="A67" s="2">
        <v>59</v>
      </c>
      <c r="B67" s="15"/>
      <c r="C67" s="19" t="e">
        <f t="shared" si="0"/>
        <v>#N/A</v>
      </c>
      <c r="D67" s="2" t="e">
        <f t="shared" si="1"/>
        <v>#N/A</v>
      </c>
      <c r="E67" s="19" t="e">
        <f t="shared" si="2"/>
        <v>#N/A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 t="e">
        <f t="shared" si="4"/>
        <v>#N/A</v>
      </c>
    </row>
    <row r="68" spans="1:18" hidden="1" x14ac:dyDescent="0.2">
      <c r="A68" s="20">
        <v>60</v>
      </c>
      <c r="B68" s="15"/>
      <c r="C68" s="19" t="e">
        <f t="shared" si="0"/>
        <v>#N/A</v>
      </c>
      <c r="D68" s="2" t="e">
        <f t="shared" si="1"/>
        <v>#N/A</v>
      </c>
      <c r="E68" s="19" t="e">
        <f t="shared" si="2"/>
        <v>#N/A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 t="e">
        <f t="shared" si="4"/>
        <v>#N/A</v>
      </c>
    </row>
    <row r="69" spans="1:18" hidden="1" x14ac:dyDescent="0.2">
      <c r="A69" s="2">
        <v>61</v>
      </c>
      <c r="B69" s="15"/>
      <c r="C69" s="19" t="e">
        <f t="shared" si="0"/>
        <v>#N/A</v>
      </c>
      <c r="D69" s="2" t="e">
        <f t="shared" si="1"/>
        <v>#N/A</v>
      </c>
      <c r="E69" s="19" t="e">
        <f t="shared" si="2"/>
        <v>#N/A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 t="e">
        <f t="shared" si="4"/>
        <v>#N/A</v>
      </c>
    </row>
    <row r="70" spans="1:18" hidden="1" x14ac:dyDescent="0.2">
      <c r="A70" s="2">
        <v>62</v>
      </c>
      <c r="B70" s="15"/>
      <c r="C70" s="19" t="e">
        <f t="shared" si="0"/>
        <v>#N/A</v>
      </c>
      <c r="D70" s="2" t="e">
        <f t="shared" si="1"/>
        <v>#N/A</v>
      </c>
      <c r="E70" s="19" t="e">
        <f t="shared" si="2"/>
        <v>#N/A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 t="e">
        <f t="shared" si="4"/>
        <v>#N/A</v>
      </c>
    </row>
    <row r="71" spans="1:18" hidden="1" x14ac:dyDescent="0.2">
      <c r="A71" s="20">
        <v>63</v>
      </c>
      <c r="B71" s="15"/>
      <c r="C71" s="19" t="e">
        <f t="shared" si="0"/>
        <v>#N/A</v>
      </c>
      <c r="D71" s="2" t="e">
        <f t="shared" si="1"/>
        <v>#N/A</v>
      </c>
      <c r="E71" s="19" t="e">
        <f t="shared" si="2"/>
        <v>#N/A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 t="e">
        <f t="shared" si="4"/>
        <v>#N/A</v>
      </c>
    </row>
    <row r="72" spans="1:18" hidden="1" x14ac:dyDescent="0.2">
      <c r="A72" s="2">
        <v>64</v>
      </c>
      <c r="B72" s="15"/>
      <c r="C72" s="19" t="e">
        <f t="shared" si="0"/>
        <v>#N/A</v>
      </c>
      <c r="D72" s="2" t="e">
        <f t="shared" si="1"/>
        <v>#N/A</v>
      </c>
      <c r="E72" s="19" t="e">
        <f t="shared" si="2"/>
        <v>#N/A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 t="e">
        <f t="shared" si="4"/>
        <v>#N/A</v>
      </c>
    </row>
    <row r="73" spans="1:18" hidden="1" x14ac:dyDescent="0.2">
      <c r="A73" s="2">
        <v>65</v>
      </c>
      <c r="B73" s="15"/>
      <c r="C73" s="19" t="e">
        <f t="shared" ref="C73:C78" si="11">VLOOKUP($B73,$T:$W,2,0)</f>
        <v>#N/A</v>
      </c>
      <c r="D73" s="2" t="e">
        <f t="shared" ref="D73:D78" si="12">VLOOKUP($B73,$T:$W,3,0)</f>
        <v>#N/A</v>
      </c>
      <c r="E73" s="19" t="e">
        <f t="shared" ref="E73:E78" si="13">VLOOKUP($B73,$T:$W,4,0)</f>
        <v>#N/A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e">
        <f t="shared" ref="R73:R78" si="14">IF(SUM(I73:Q73)&lt;&gt;0,"",E73)</f>
        <v>#N/A</v>
      </c>
    </row>
    <row r="74" spans="1:18" hidden="1" x14ac:dyDescent="0.2">
      <c r="A74" s="20">
        <v>66</v>
      </c>
      <c r="B74" s="15"/>
      <c r="C74" s="19" t="e">
        <f t="shared" si="11"/>
        <v>#N/A</v>
      </c>
      <c r="D74" s="2" t="e">
        <f t="shared" si="12"/>
        <v>#N/A</v>
      </c>
      <c r="E74" s="19" t="e">
        <f t="shared" si="13"/>
        <v>#N/A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 t="e">
        <f t="shared" si="14"/>
        <v>#N/A</v>
      </c>
    </row>
    <row r="75" spans="1:18" hidden="1" x14ac:dyDescent="0.2">
      <c r="A75" s="2">
        <v>67</v>
      </c>
      <c r="B75" s="15"/>
      <c r="C75" s="19" t="e">
        <f t="shared" si="11"/>
        <v>#N/A</v>
      </c>
      <c r="D75" s="2" t="e">
        <f t="shared" si="12"/>
        <v>#N/A</v>
      </c>
      <c r="E75" s="19" t="e">
        <f t="shared" si="13"/>
        <v>#N/A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 t="e">
        <f t="shared" si="14"/>
        <v>#N/A</v>
      </c>
    </row>
    <row r="76" spans="1:18" hidden="1" x14ac:dyDescent="0.2">
      <c r="A76" s="2">
        <v>68</v>
      </c>
      <c r="B76" s="15"/>
      <c r="C76" s="19" t="e">
        <f t="shared" si="11"/>
        <v>#N/A</v>
      </c>
      <c r="D76" s="2" t="e">
        <f t="shared" si="12"/>
        <v>#N/A</v>
      </c>
      <c r="E76" s="19" t="e">
        <f t="shared" si="13"/>
        <v>#N/A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 t="e">
        <f t="shared" si="14"/>
        <v>#N/A</v>
      </c>
    </row>
    <row r="77" spans="1:18" hidden="1" x14ac:dyDescent="0.2">
      <c r="A77" s="20">
        <v>69</v>
      </c>
      <c r="B77" s="15"/>
      <c r="C77" s="19" t="e">
        <f t="shared" si="11"/>
        <v>#N/A</v>
      </c>
      <c r="D77" s="2" t="e">
        <f t="shared" si="12"/>
        <v>#N/A</v>
      </c>
      <c r="E77" s="19" t="e">
        <f t="shared" si="13"/>
        <v>#N/A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 t="e">
        <f t="shared" si="14"/>
        <v>#N/A</v>
      </c>
    </row>
    <row r="78" spans="1:18" hidden="1" x14ac:dyDescent="0.2">
      <c r="A78" s="2">
        <v>70</v>
      </c>
      <c r="B78" s="15"/>
      <c r="C78" s="19" t="e">
        <f t="shared" si="11"/>
        <v>#N/A</v>
      </c>
      <c r="D78" s="2" t="e">
        <f t="shared" si="12"/>
        <v>#N/A</v>
      </c>
      <c r="E78" s="19" t="e">
        <f t="shared" si="13"/>
        <v>#N/A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 t="e">
        <f t="shared" si="14"/>
        <v>#N/A</v>
      </c>
    </row>
    <row r="79" spans="1:18" x14ac:dyDescent="0.2">
      <c r="A79" s="2"/>
      <c r="B79" s="4"/>
      <c r="C79" s="19"/>
      <c r="D79" s="2"/>
      <c r="E79" s="1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outlineLevel="1" x14ac:dyDescent="0.2">
      <c r="A80" s="7" t="s">
        <v>128</v>
      </c>
      <c r="C80" s="12"/>
      <c r="D80" s="12"/>
      <c r="H80" s="82" t="s">
        <v>129</v>
      </c>
      <c r="I80" s="83">
        <f t="shared" ref="I80:Q80" si="15">IF(I84=MIN($I$84:$Q$84),1,(IF(SMALL($I$84:$Q$84,2)&lt;MIN($I$91:$Q$91),IF(I84=SMALL($I$84:$Q$84,2),2,""),"")))</f>
        <v>2</v>
      </c>
      <c r="J80" s="83" t="str">
        <f t="shared" si="15"/>
        <v/>
      </c>
      <c r="K80" s="83">
        <f t="shared" si="15"/>
        <v>1</v>
      </c>
      <c r="L80" s="83" t="str">
        <f t="shared" si="15"/>
        <v/>
      </c>
      <c r="M80" s="83" t="str">
        <f t="shared" si="15"/>
        <v/>
      </c>
      <c r="N80" s="83" t="str">
        <f t="shared" si="15"/>
        <v/>
      </c>
      <c r="O80" s="83" t="str">
        <f t="shared" si="15"/>
        <v/>
      </c>
      <c r="P80" s="83" t="str">
        <f t="shared" si="15"/>
        <v/>
      </c>
      <c r="Q80" s="83" t="str">
        <f t="shared" si="15"/>
        <v/>
      </c>
    </row>
    <row r="81" spans="1:17" ht="15.75" outlineLevel="1" x14ac:dyDescent="0.25">
      <c r="C81" s="8" t="s">
        <v>130</v>
      </c>
      <c r="D81" s="8"/>
      <c r="F81" s="1"/>
      <c r="H81" s="82" t="s">
        <v>131</v>
      </c>
      <c r="I81">
        <f t="shared" ref="I81:Q81" si="16">MIN(I$9:I$78)</f>
        <v>2</v>
      </c>
      <c r="J81">
        <f t="shared" si="16"/>
        <v>24</v>
      </c>
      <c r="K81">
        <f t="shared" si="16"/>
        <v>3</v>
      </c>
      <c r="L81">
        <f t="shared" si="16"/>
        <v>33</v>
      </c>
      <c r="M81">
        <f t="shared" si="16"/>
        <v>10</v>
      </c>
      <c r="N81">
        <f t="shared" si="16"/>
        <v>7</v>
      </c>
      <c r="O81">
        <f t="shared" si="16"/>
        <v>11</v>
      </c>
      <c r="P81">
        <f t="shared" si="16"/>
        <v>0</v>
      </c>
      <c r="Q81">
        <f t="shared" si="16"/>
        <v>0</v>
      </c>
    </row>
    <row r="82" spans="1:17" ht="15.75" outlineLevel="1" x14ac:dyDescent="0.25">
      <c r="A82" s="8"/>
      <c r="B82" s="8"/>
      <c r="C82" s="1"/>
      <c r="D82" s="1"/>
      <c r="I82">
        <f t="shared" ref="I82:Q82" si="17">SMALL(I$9:I$78,2)</f>
        <v>14</v>
      </c>
      <c r="J82">
        <f t="shared" si="17"/>
        <v>39</v>
      </c>
      <c r="K82">
        <f t="shared" si="17"/>
        <v>4</v>
      </c>
      <c r="L82">
        <f t="shared" si="17"/>
        <v>40</v>
      </c>
      <c r="M82">
        <f t="shared" si="17"/>
        <v>17</v>
      </c>
      <c r="N82">
        <f t="shared" si="17"/>
        <v>26</v>
      </c>
      <c r="O82">
        <f t="shared" si="17"/>
        <v>12</v>
      </c>
      <c r="P82" t="e">
        <f t="shared" si="17"/>
        <v>#NUM!</v>
      </c>
      <c r="Q82" t="e">
        <f t="shared" si="17"/>
        <v>#NUM!</v>
      </c>
    </row>
    <row r="83" spans="1:17" outlineLevel="1" x14ac:dyDescent="0.2">
      <c r="A83" s="1"/>
      <c r="B83" s="1"/>
      <c r="C83" s="7"/>
      <c r="D83" s="7"/>
      <c r="I83">
        <f t="shared" ref="I83:Q83" si="18">SMALL(I$9:I$78,3)</f>
        <v>15</v>
      </c>
      <c r="J83">
        <f t="shared" si="18"/>
        <v>43</v>
      </c>
      <c r="K83">
        <f t="shared" si="18"/>
        <v>9</v>
      </c>
      <c r="L83">
        <f t="shared" si="18"/>
        <v>52</v>
      </c>
      <c r="M83">
        <f t="shared" si="18"/>
        <v>21</v>
      </c>
      <c r="N83">
        <f t="shared" si="18"/>
        <v>31</v>
      </c>
      <c r="O83">
        <f t="shared" si="18"/>
        <v>13</v>
      </c>
      <c r="P83" t="e">
        <f t="shared" si="18"/>
        <v>#NUM!</v>
      </c>
      <c r="Q83" t="e">
        <f t="shared" si="18"/>
        <v>#NUM!</v>
      </c>
    </row>
    <row r="84" spans="1:17" outlineLevel="1" x14ac:dyDescent="0.2">
      <c r="H84" s="1" t="s">
        <v>132</v>
      </c>
      <c r="I84" s="11">
        <f>IFERROR(SUM(I81:I83),"")</f>
        <v>31</v>
      </c>
      <c r="J84" s="11">
        <f t="shared" ref="J84:Q84" si="19">IFERROR(SUM(J81:J83),"")</f>
        <v>106</v>
      </c>
      <c r="K84" s="11">
        <f t="shared" si="19"/>
        <v>16</v>
      </c>
      <c r="L84" s="11">
        <f t="shared" si="19"/>
        <v>125</v>
      </c>
      <c r="M84" s="11">
        <f t="shared" si="19"/>
        <v>48</v>
      </c>
      <c r="N84" s="11">
        <f>IFERROR(SUM(N81:N83),"")</f>
        <v>64</v>
      </c>
      <c r="O84" s="11">
        <f>IFERROR(SUM(O81:O83),"")</f>
        <v>36</v>
      </c>
      <c r="P84" s="11" t="str">
        <f t="shared" si="19"/>
        <v/>
      </c>
      <c r="Q84" s="11" t="str">
        <f t="shared" si="19"/>
        <v/>
      </c>
    </row>
    <row r="85" spans="1:17" ht="38.25" hidden="1" outlineLevel="1" x14ac:dyDescent="0.2">
      <c r="H85" s="1"/>
      <c r="I85" s="25" t="str">
        <f t="shared" ref="I85:Q85" si="20">+I8</f>
        <v xml:space="preserve">Ivanhoe Robins </v>
      </c>
      <c r="J85" s="38" t="str">
        <f t="shared" si="20"/>
        <v>Willesley</v>
      </c>
      <c r="K85" s="33" t="str">
        <f t="shared" si="20"/>
        <v>Wreake &amp; Soar Valley</v>
      </c>
      <c r="L85" s="67" t="str">
        <f t="shared" si="20"/>
        <v>St John the Baptist</v>
      </c>
      <c r="M85" s="46" t="str">
        <f t="shared" si="20"/>
        <v>St Peter's Market Bosworth</v>
      </c>
      <c r="N85" s="42" t="str">
        <f t="shared" si="20"/>
        <v>St Barts</v>
      </c>
      <c r="O85" s="42" t="str">
        <f t="shared" si="20"/>
        <v>Mercenfeld</v>
      </c>
      <c r="P85" s="42">
        <f t="shared" si="20"/>
        <v>0</v>
      </c>
      <c r="Q85" s="42">
        <f t="shared" si="20"/>
        <v>0</v>
      </c>
    </row>
    <row r="86" spans="1:17" hidden="1" outlineLevel="1" x14ac:dyDescent="0.2"/>
    <row r="87" spans="1:17" hidden="1" outlineLevel="1" x14ac:dyDescent="0.2">
      <c r="H87" s="82" t="s">
        <v>129</v>
      </c>
      <c r="I87" s="84" t="str">
        <f t="shared" ref="I87:Q87" si="21">IF(SMALL($I$84:$Q$84,2)&gt;MIN($I$91:$Q$91),IF(I91=MIN($I$91:$Q$91),2,""),"")</f>
        <v/>
      </c>
      <c r="J87" s="84" t="str">
        <f t="shared" si="21"/>
        <v/>
      </c>
      <c r="K87" s="84" t="str">
        <f t="shared" si="21"/>
        <v/>
      </c>
      <c r="L87" s="84" t="str">
        <f t="shared" si="21"/>
        <v/>
      </c>
      <c r="M87" s="84" t="str">
        <f t="shared" si="21"/>
        <v/>
      </c>
      <c r="N87" s="84" t="str">
        <f t="shared" si="21"/>
        <v/>
      </c>
      <c r="O87" s="84" t="str">
        <f t="shared" si="21"/>
        <v/>
      </c>
      <c r="P87" s="84" t="str">
        <f t="shared" si="21"/>
        <v/>
      </c>
      <c r="Q87" s="84" t="str">
        <f t="shared" si="21"/>
        <v/>
      </c>
    </row>
    <row r="88" spans="1:17" ht="15.75" hidden="1" outlineLevel="1" x14ac:dyDescent="0.25">
      <c r="C88" s="8" t="s">
        <v>133</v>
      </c>
      <c r="D88" s="8"/>
      <c r="F88" s="1"/>
      <c r="H88" s="82" t="s">
        <v>134</v>
      </c>
      <c r="I88">
        <f t="shared" ref="I88:Q88" si="22">SMALL(I$9:I$78,4)</f>
        <v>23</v>
      </c>
      <c r="J88" t="e">
        <f t="shared" si="22"/>
        <v>#NUM!</v>
      </c>
      <c r="K88" t="e">
        <f t="shared" si="22"/>
        <v>#NUM!</v>
      </c>
      <c r="L88" t="e">
        <f t="shared" si="22"/>
        <v>#NUM!</v>
      </c>
      <c r="M88">
        <f t="shared" si="22"/>
        <v>25</v>
      </c>
      <c r="N88" t="e">
        <f t="shared" si="22"/>
        <v>#NUM!</v>
      </c>
      <c r="O88" t="e">
        <f t="shared" si="22"/>
        <v>#NUM!</v>
      </c>
      <c r="P88" t="e">
        <f t="shared" si="22"/>
        <v>#NUM!</v>
      </c>
      <c r="Q88" t="e">
        <f t="shared" si="22"/>
        <v>#NUM!</v>
      </c>
    </row>
    <row r="89" spans="1:17" ht="15.75" hidden="1" outlineLevel="1" x14ac:dyDescent="0.25">
      <c r="A89" s="8"/>
      <c r="B89" s="6"/>
      <c r="C89" s="1"/>
      <c r="D89" s="1"/>
      <c r="H89" s="1"/>
      <c r="I89">
        <f t="shared" ref="I89:Q89" si="23">SMALL(I$9:I$78,5)</f>
        <v>28</v>
      </c>
      <c r="J89" t="e">
        <f t="shared" si="23"/>
        <v>#NUM!</v>
      </c>
      <c r="K89" t="e">
        <f t="shared" si="23"/>
        <v>#NUM!</v>
      </c>
      <c r="L89" t="e">
        <f t="shared" si="23"/>
        <v>#NUM!</v>
      </c>
      <c r="M89">
        <f t="shared" si="23"/>
        <v>27</v>
      </c>
      <c r="N89" t="e">
        <f t="shared" si="23"/>
        <v>#NUM!</v>
      </c>
      <c r="O89" t="e">
        <f t="shared" si="23"/>
        <v>#NUM!</v>
      </c>
      <c r="P89" t="e">
        <f t="shared" si="23"/>
        <v>#NUM!</v>
      </c>
      <c r="Q89" t="e">
        <f t="shared" si="23"/>
        <v>#NUM!</v>
      </c>
    </row>
    <row r="90" spans="1:17" hidden="1" outlineLevel="1" x14ac:dyDescent="0.2">
      <c r="H90" s="1"/>
      <c r="I90">
        <f t="shared" ref="I90:Q90" si="24">SMALL(I$9:I$78,6)</f>
        <v>29</v>
      </c>
      <c r="J90" t="e">
        <f t="shared" si="24"/>
        <v>#NUM!</v>
      </c>
      <c r="K90" t="e">
        <f t="shared" si="24"/>
        <v>#NUM!</v>
      </c>
      <c r="L90" t="e">
        <f t="shared" si="24"/>
        <v>#NUM!</v>
      </c>
      <c r="M90">
        <f t="shared" si="24"/>
        <v>32</v>
      </c>
      <c r="N90" t="e">
        <f t="shared" si="24"/>
        <v>#NUM!</v>
      </c>
      <c r="O90" t="e">
        <f t="shared" si="24"/>
        <v>#NUM!</v>
      </c>
      <c r="P90" t="e">
        <f t="shared" si="24"/>
        <v>#NUM!</v>
      </c>
      <c r="Q90" t="e">
        <f t="shared" si="24"/>
        <v>#NUM!</v>
      </c>
    </row>
    <row r="91" spans="1:17" hidden="1" outlineLevel="1" x14ac:dyDescent="0.2">
      <c r="C91" s="7"/>
      <c r="D91" s="7"/>
      <c r="H91" s="1" t="s">
        <v>135</v>
      </c>
      <c r="I91" s="11">
        <f>IFERROR(SUM(I88:I90),1000)</f>
        <v>80</v>
      </c>
      <c r="J91" s="11">
        <f>IFERROR(SUM(J88:J90),1000)</f>
        <v>1000</v>
      </c>
      <c r="K91" s="11">
        <f t="shared" ref="K91:Q91" si="25">IFERROR(SUM(K88:K90),1000)</f>
        <v>1000</v>
      </c>
      <c r="L91" s="11">
        <f t="shared" si="25"/>
        <v>1000</v>
      </c>
      <c r="M91" s="11">
        <f t="shared" si="25"/>
        <v>84</v>
      </c>
      <c r="N91" s="11">
        <f>IFERROR(SUM(N88:N90),1000)</f>
        <v>1000</v>
      </c>
      <c r="O91" s="11">
        <f>IFERROR(SUM(O88:O90),1000)</f>
        <v>1000</v>
      </c>
      <c r="P91" s="11">
        <f t="shared" si="25"/>
        <v>1000</v>
      </c>
      <c r="Q91" s="11">
        <f t="shared" si="25"/>
        <v>1000</v>
      </c>
    </row>
    <row r="92" spans="1:17" hidden="1" outlineLevel="1" x14ac:dyDescent="0.2"/>
    <row r="93" spans="1:17" hidden="1" outlineLevel="1" x14ac:dyDescent="0.2"/>
    <row r="94" spans="1:17" outlineLevel="1" x14ac:dyDescent="0.2"/>
    <row r="96" spans="1:17" x14ac:dyDescent="0.2">
      <c r="A96" s="89"/>
      <c r="B96" s="90"/>
      <c r="C96" s="90"/>
      <c r="D96" s="90"/>
      <c r="E96" s="90"/>
      <c r="F96" s="90"/>
      <c r="G96" s="90"/>
      <c r="H96" s="91"/>
    </row>
    <row r="97" spans="1:8" ht="18" x14ac:dyDescent="0.25">
      <c r="A97" s="92"/>
      <c r="B97" s="93" t="s">
        <v>0</v>
      </c>
      <c r="C97" s="88"/>
      <c r="D97" s="88"/>
      <c r="E97" s="93"/>
      <c r="F97" s="88"/>
      <c r="G97" s="88"/>
      <c r="H97" s="94"/>
    </row>
    <row r="98" spans="1:8" ht="18" x14ac:dyDescent="0.25">
      <c r="A98" s="92"/>
      <c r="B98" s="93"/>
      <c r="C98" s="88"/>
      <c r="D98" s="88"/>
      <c r="E98" s="93"/>
      <c r="F98" s="88"/>
      <c r="G98" s="88"/>
      <c r="H98" s="94"/>
    </row>
    <row r="99" spans="1:8" ht="18" x14ac:dyDescent="0.25">
      <c r="A99" s="92"/>
      <c r="B99" s="93" t="s">
        <v>136</v>
      </c>
      <c r="C99" s="88"/>
      <c r="D99" s="88"/>
      <c r="E99" s="93"/>
      <c r="F99" s="88"/>
      <c r="G99" s="88"/>
      <c r="H99" s="94"/>
    </row>
    <row r="100" spans="1:8" x14ac:dyDescent="0.2">
      <c r="A100" s="92"/>
      <c r="B100" s="88"/>
      <c r="C100" s="88"/>
      <c r="D100" s="88"/>
      <c r="E100" s="88"/>
      <c r="F100" s="88"/>
      <c r="G100" s="88"/>
      <c r="H100" s="94"/>
    </row>
    <row r="101" spans="1:8" ht="20.100000000000001" customHeight="1" x14ac:dyDescent="0.25">
      <c r="A101" s="92"/>
      <c r="B101" s="93" t="str">
        <f>+A6</f>
        <v>Race 7 - Year 5 and 6 Girls</v>
      </c>
      <c r="C101" s="88"/>
      <c r="D101" s="88"/>
      <c r="E101" s="88"/>
      <c r="F101" s="88"/>
      <c r="G101" s="88"/>
      <c r="H101" s="94"/>
    </row>
    <row r="102" spans="1:8" x14ac:dyDescent="0.2">
      <c r="A102" s="92"/>
      <c r="B102" s="88"/>
      <c r="C102" s="88"/>
      <c r="D102" s="88"/>
      <c r="E102" s="88"/>
      <c r="F102" s="88"/>
      <c r="G102" s="88"/>
      <c r="H102" s="94"/>
    </row>
    <row r="103" spans="1:8" ht="15.75" x14ac:dyDescent="0.25">
      <c r="A103" s="92"/>
      <c r="B103" s="105" t="s">
        <v>137</v>
      </c>
      <c r="C103" s="96"/>
      <c r="D103" s="88"/>
      <c r="E103" s="88"/>
      <c r="F103" s="88"/>
      <c r="G103" s="88"/>
      <c r="H103" s="94"/>
    </row>
    <row r="104" spans="1:8" ht="20.100000000000001" customHeight="1" x14ac:dyDescent="0.2">
      <c r="A104" s="92"/>
      <c r="B104" s="98" t="s">
        <v>138</v>
      </c>
      <c r="C104" s="106" t="s">
        <v>14</v>
      </c>
      <c r="D104" s="106"/>
      <c r="E104" s="98" t="s">
        <v>15</v>
      </c>
      <c r="F104" s="98"/>
      <c r="G104" s="88"/>
      <c r="H104" s="107" t="s">
        <v>139</v>
      </c>
    </row>
    <row r="105" spans="1:8" x14ac:dyDescent="0.2">
      <c r="A105" s="92"/>
      <c r="B105" s="88">
        <v>1</v>
      </c>
      <c r="C105" s="97">
        <f>+B9</f>
        <v>352</v>
      </c>
      <c r="D105" s="88"/>
      <c r="E105" s="108" t="str">
        <f>+C9</f>
        <v>Madeleine Mayes</v>
      </c>
      <c r="F105" s="88"/>
      <c r="G105" s="88"/>
      <c r="H105" s="94" t="str">
        <f>+E9</f>
        <v>Corby AC</v>
      </c>
    </row>
    <row r="106" spans="1:8" x14ac:dyDescent="0.2">
      <c r="A106" s="92"/>
      <c r="B106" s="88">
        <v>2</v>
      </c>
      <c r="C106" s="97">
        <f>+B10</f>
        <v>386</v>
      </c>
      <c r="D106" s="88"/>
      <c r="E106" s="108" t="str">
        <f>+C10</f>
        <v>Lucy Morrison</v>
      </c>
      <c r="F106" s="88"/>
      <c r="G106" s="88"/>
      <c r="H106" s="94" t="str">
        <f>+E10</f>
        <v xml:space="preserve">Ivanhoe Robins </v>
      </c>
    </row>
    <row r="107" spans="1:8" x14ac:dyDescent="0.2">
      <c r="A107" s="92"/>
      <c r="B107" s="88">
        <v>3</v>
      </c>
      <c r="C107" s="97">
        <f>+B11</f>
        <v>415</v>
      </c>
      <c r="D107" s="88"/>
      <c r="E107" s="108" t="str">
        <f>+C11</f>
        <v>Eliza Weselby</v>
      </c>
      <c r="F107" s="88"/>
      <c r="G107" s="88"/>
      <c r="H107" s="94" t="str">
        <f>+E11</f>
        <v>Wreake &amp; Soar Valley</v>
      </c>
    </row>
    <row r="108" spans="1:8" x14ac:dyDescent="0.2">
      <c r="A108" s="92"/>
      <c r="B108" s="88"/>
      <c r="C108" s="88"/>
      <c r="D108" s="88"/>
      <c r="E108" s="88"/>
      <c r="F108" s="88"/>
      <c r="G108" s="88"/>
      <c r="H108" s="94"/>
    </row>
    <row r="109" spans="1:8" x14ac:dyDescent="0.2">
      <c r="A109" s="92"/>
      <c r="B109" s="88"/>
      <c r="C109" s="88"/>
      <c r="D109" s="88"/>
      <c r="E109" s="88"/>
      <c r="F109" s="88"/>
      <c r="G109" s="88"/>
      <c r="H109" s="94"/>
    </row>
    <row r="110" spans="1:8" ht="15.75" x14ac:dyDescent="0.25">
      <c r="A110" s="92"/>
      <c r="B110" s="105" t="s">
        <v>140</v>
      </c>
      <c r="C110" s="96"/>
      <c r="D110" s="88"/>
      <c r="E110" s="9"/>
      <c r="F110" s="88"/>
      <c r="G110" s="88"/>
      <c r="H110" s="94"/>
    </row>
    <row r="111" spans="1:8" ht="15.75" x14ac:dyDescent="0.25">
      <c r="A111" s="92"/>
      <c r="B111" s="88"/>
      <c r="C111" s="95" t="s">
        <v>141</v>
      </c>
      <c r="D111" s="95"/>
      <c r="E111" s="86" t="str">
        <f>HLOOKUP(1,$I$80:$Q$85,6,0)</f>
        <v>Wreake &amp; Soar Valley</v>
      </c>
      <c r="F111" s="88"/>
      <c r="G111" s="88"/>
      <c r="H111" s="94"/>
    </row>
    <row r="112" spans="1:8" x14ac:dyDescent="0.2">
      <c r="A112" s="92"/>
      <c r="B112" s="98" t="s">
        <v>138</v>
      </c>
      <c r="C112" s="106" t="s">
        <v>14</v>
      </c>
      <c r="D112" s="88"/>
      <c r="E112" s="98" t="s">
        <v>15</v>
      </c>
      <c r="F112" s="88"/>
      <c r="G112" s="88"/>
      <c r="H112" s="94"/>
    </row>
    <row r="113" spans="1:8" x14ac:dyDescent="0.2">
      <c r="A113" s="92"/>
      <c r="B113" s="88">
        <f>HLOOKUP(1,$I$80:$Q$85,2,0)</f>
        <v>3</v>
      </c>
      <c r="C113" s="97">
        <f>VLOOKUP($B113,$A$8:$C$78,2,0)</f>
        <v>415</v>
      </c>
      <c r="D113" s="88"/>
      <c r="E113" s="108" t="str">
        <f>VLOOKUP($B113,$A$8:$C$78,3,0)</f>
        <v>Eliza Weselby</v>
      </c>
      <c r="F113" s="88"/>
      <c r="G113" s="88"/>
      <c r="H113" s="94"/>
    </row>
    <row r="114" spans="1:8" x14ac:dyDescent="0.2">
      <c r="A114" s="92"/>
      <c r="B114" s="88">
        <f>HLOOKUP(1,$I$80:$Q$85,3,0)</f>
        <v>4</v>
      </c>
      <c r="C114" s="97">
        <f>VLOOKUP($B114,$A$8:$C$78,2,0)</f>
        <v>557</v>
      </c>
      <c r="D114" s="88"/>
      <c r="E114" s="108" t="str">
        <f>VLOOKUP($B114,$A$8:$C$75,3,0)</f>
        <v>Emily Pollard</v>
      </c>
      <c r="F114" s="88"/>
      <c r="G114" s="88"/>
      <c r="H114" s="94"/>
    </row>
    <row r="115" spans="1:8" x14ac:dyDescent="0.2">
      <c r="A115" s="92"/>
      <c r="B115" s="88">
        <f>HLOOKUP(1,$I$80:$Q$85,4,0)</f>
        <v>9</v>
      </c>
      <c r="C115" s="97">
        <f>VLOOKUP($B115,$A$8:$C$78,2,0)</f>
        <v>552</v>
      </c>
      <c r="D115" s="88"/>
      <c r="E115" s="108" t="str">
        <f>VLOOKUP($B115,$A$8:$C$75,3,0)</f>
        <v>Lyla Bryan</v>
      </c>
      <c r="F115" s="88"/>
      <c r="G115" s="88"/>
      <c r="H115" s="94"/>
    </row>
    <row r="116" spans="1:8" ht="13.5" thickBot="1" x14ac:dyDescent="0.25">
      <c r="A116" s="99" t="s">
        <v>142</v>
      </c>
      <c r="B116" s="87">
        <f>SUM(B113:B115)</f>
        <v>16</v>
      </c>
      <c r="C116" s="88"/>
      <c r="D116" s="88"/>
      <c r="E116" s="88"/>
      <c r="F116" s="88"/>
      <c r="G116" s="88"/>
      <c r="H116" s="94"/>
    </row>
    <row r="117" spans="1:8" ht="13.5" thickTop="1" x14ac:dyDescent="0.2">
      <c r="A117" s="92"/>
      <c r="B117" s="88"/>
      <c r="C117" s="88"/>
      <c r="D117" s="88"/>
      <c r="E117" s="88"/>
      <c r="F117" s="88"/>
      <c r="G117" s="88"/>
      <c r="H117" s="94"/>
    </row>
    <row r="118" spans="1:8" x14ac:dyDescent="0.2">
      <c r="A118" s="92"/>
      <c r="B118" s="88"/>
      <c r="C118" s="88"/>
      <c r="D118" s="88"/>
      <c r="E118" s="88"/>
      <c r="F118" s="88"/>
      <c r="G118" s="88"/>
      <c r="H118" s="94"/>
    </row>
    <row r="119" spans="1:8" ht="15.75" x14ac:dyDescent="0.25">
      <c r="A119" s="92"/>
      <c r="B119" s="105" t="s">
        <v>143</v>
      </c>
      <c r="C119" s="96"/>
      <c r="D119" s="88"/>
      <c r="E119" s="9"/>
      <c r="F119" s="88"/>
      <c r="G119" s="88"/>
      <c r="H119" s="94"/>
    </row>
    <row r="120" spans="1:8" ht="15.75" x14ac:dyDescent="0.25">
      <c r="A120" s="92"/>
      <c r="B120" s="88"/>
      <c r="C120" s="95" t="s">
        <v>144</v>
      </c>
      <c r="D120" s="95"/>
      <c r="E120" s="86" t="str">
        <f>HLOOKUP(2,$I$80:$Q$85,6,0)</f>
        <v xml:space="preserve">Ivanhoe Robins </v>
      </c>
      <c r="F120" s="88"/>
      <c r="G120" s="88"/>
      <c r="H120" s="94"/>
    </row>
    <row r="121" spans="1:8" x14ac:dyDescent="0.2">
      <c r="A121" s="92"/>
      <c r="B121" s="98" t="s">
        <v>138</v>
      </c>
      <c r="C121" s="106" t="s">
        <v>14</v>
      </c>
      <c r="D121" s="88"/>
      <c r="E121" s="98" t="s">
        <v>15</v>
      </c>
      <c r="F121" s="88"/>
      <c r="G121" s="88"/>
      <c r="H121" s="94"/>
    </row>
    <row r="122" spans="1:8" x14ac:dyDescent="0.2">
      <c r="A122" s="92"/>
      <c r="B122" s="88">
        <f>HLOOKUP(2,$I$80:$Q$85,2,0)</f>
        <v>2</v>
      </c>
      <c r="C122" s="97">
        <f>VLOOKUP($B122,$A$8:$C$75,2,0)</f>
        <v>386</v>
      </c>
      <c r="D122" s="88"/>
      <c r="E122" s="108" t="str">
        <f>VLOOKUP($B122,$A$8:$C$75,3,0)</f>
        <v>Lucy Morrison</v>
      </c>
      <c r="F122" s="88"/>
      <c r="G122" s="88"/>
      <c r="H122" s="94"/>
    </row>
    <row r="123" spans="1:8" x14ac:dyDescent="0.2">
      <c r="A123" s="92"/>
      <c r="B123" s="88">
        <f>HLOOKUP(2,$I$80:$Q$85,3,0)</f>
        <v>14</v>
      </c>
      <c r="C123" s="97">
        <f>VLOOKUP($B123,$A$8:$C$75,2,0)</f>
        <v>409</v>
      </c>
      <c r="D123" s="88"/>
      <c r="E123" s="108" t="str">
        <f>VLOOKUP($B123,$A$8:$C$75,3,0)</f>
        <v>Isabel Edwards</v>
      </c>
      <c r="F123" s="88"/>
      <c r="G123" s="88"/>
      <c r="H123" s="94"/>
    </row>
    <row r="124" spans="1:8" x14ac:dyDescent="0.2">
      <c r="A124" s="92"/>
      <c r="B124" s="88">
        <f>HLOOKUP(2,$I$80:$Q$85,4,0)</f>
        <v>15</v>
      </c>
      <c r="C124" s="97">
        <f>VLOOKUP($B124,$A$8:$C$75,2,0)</f>
        <v>379</v>
      </c>
      <c r="D124" s="88"/>
      <c r="E124" s="108" t="str">
        <f>VLOOKUP($B124,$A$8:$C$75,3,0)</f>
        <v>Holly-Anne Mellor</v>
      </c>
      <c r="F124" s="88"/>
      <c r="G124" s="88"/>
      <c r="H124" s="94"/>
    </row>
    <row r="125" spans="1:8" ht="13.5" thickBot="1" x14ac:dyDescent="0.25">
      <c r="A125" s="99" t="s">
        <v>142</v>
      </c>
      <c r="B125" s="87">
        <f>SUM(B122:B124)</f>
        <v>31</v>
      </c>
      <c r="C125" s="88"/>
      <c r="D125" s="88"/>
      <c r="E125" s="88"/>
      <c r="F125" s="88"/>
      <c r="G125" s="88"/>
      <c r="H125" s="94"/>
    </row>
    <row r="126" spans="1:8" ht="13.5" thickTop="1" x14ac:dyDescent="0.2">
      <c r="A126" s="100"/>
      <c r="B126" s="101"/>
      <c r="C126" s="102"/>
      <c r="D126" s="101"/>
      <c r="E126" s="103"/>
      <c r="F126" s="101"/>
      <c r="G126" s="101"/>
      <c r="H126" s="104"/>
    </row>
  </sheetData>
  <pageMargins left="0.27559055118110237" right="0.47244094488188981" top="0.43307086614173229" bottom="0.47244094488188981" header="0.39370078740157483" footer="0.51181102362204722"/>
  <pageSetup paperSize="9" scale="91" fitToHeight="0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126"/>
  <sheetViews>
    <sheetView zoomScale="90" zoomScaleNormal="90" workbookViewId="0">
      <pane xSplit="8" ySplit="8" topLeftCell="I20" activePane="bottomRight" state="frozen"/>
      <selection activeCell="G44" sqref="G44"/>
      <selection pane="topRight" activeCell="G44" sqref="G44"/>
      <selection pane="bottomLeft" activeCell="G44" sqref="G44"/>
      <selection pane="bottomRight" activeCell="Z11" sqref="Z11"/>
    </sheetView>
  </sheetViews>
  <sheetFormatPr defaultRowHeight="12.75" outlineLevelRow="1" outlineLevelCol="1" x14ac:dyDescent="0.2"/>
  <cols>
    <col min="1" max="1" width="7.42578125" customWidth="1"/>
    <col min="2" max="2" width="7.7109375" customWidth="1"/>
    <col min="3" max="3" width="27" bestFit="1" customWidth="1"/>
    <col min="4" max="4" width="12" bestFit="1" customWidth="1"/>
    <col min="5" max="5" width="28.85546875" customWidth="1"/>
    <col min="6" max="7" width="9.140625" hidden="1" customWidth="1" outlineLevel="1"/>
    <col min="8" max="8" width="29.5703125" customWidth="1" collapsed="1"/>
    <col min="9" max="9" width="9.140625" customWidth="1" outlineLevel="1"/>
    <col min="10" max="10" width="9.140625" hidden="1" customWidth="1" outlineLevel="1"/>
    <col min="11" max="11" width="10.7109375" hidden="1" customWidth="1" outlineLevel="1"/>
    <col min="12" max="12" width="12.5703125" hidden="1" customWidth="1" outlineLevel="1"/>
    <col min="13" max="13" width="10.42578125" hidden="1" customWidth="1" outlineLevel="1"/>
    <col min="14" max="17" width="10.140625" hidden="1" customWidth="1" outlineLevel="1"/>
    <col min="18" max="18" width="24.7109375" hidden="1" customWidth="1" outlineLevel="1"/>
    <col min="19" max="19" width="9.140625" collapsed="1"/>
    <col min="20" max="20" width="0" hidden="1" customWidth="1"/>
    <col min="21" max="21" width="22.5703125" hidden="1" customWidth="1"/>
    <col min="22" max="22" width="0" hidden="1" customWidth="1"/>
    <col min="23" max="23" width="26.85546875" hidden="1" customWidth="1"/>
    <col min="24" max="25" width="0" hidden="1" customWidth="1"/>
  </cols>
  <sheetData>
    <row r="2" spans="1:24" ht="18" x14ac:dyDescent="0.25">
      <c r="A2" s="3" t="s">
        <v>0</v>
      </c>
      <c r="C2" s="3"/>
      <c r="D2" s="3"/>
      <c r="E2" s="3"/>
    </row>
    <row r="3" spans="1:24" ht="18" x14ac:dyDescent="0.25">
      <c r="A3" s="3"/>
      <c r="C3" s="3"/>
      <c r="D3" s="3"/>
      <c r="E3" s="3"/>
    </row>
    <row r="4" spans="1:24" ht="18" x14ac:dyDescent="0.25">
      <c r="A4" s="3" t="s">
        <v>58</v>
      </c>
      <c r="C4" s="3"/>
      <c r="D4" s="3"/>
      <c r="E4" t="s">
        <v>7</v>
      </c>
      <c r="H4" s="18" t="s">
        <v>489</v>
      </c>
    </row>
    <row r="6" spans="1:24" ht="18" x14ac:dyDescent="0.25">
      <c r="A6" s="3" t="s">
        <v>490</v>
      </c>
      <c r="E6" s="7" t="s">
        <v>491</v>
      </c>
      <c r="F6" t="s">
        <v>11</v>
      </c>
      <c r="G6" t="s">
        <v>11</v>
      </c>
      <c r="H6" s="12" t="s">
        <v>11</v>
      </c>
      <c r="I6" s="4"/>
      <c r="J6" s="4"/>
      <c r="L6" s="4"/>
    </row>
    <row r="7" spans="1:24" x14ac:dyDescent="0.2">
      <c r="A7" s="27"/>
      <c r="B7" s="80"/>
      <c r="C7" s="27"/>
      <c r="D7" s="24"/>
      <c r="E7" s="24"/>
      <c r="F7" s="77"/>
      <c r="G7" s="77"/>
      <c r="H7" s="24"/>
      <c r="T7" s="27">
        <v>21</v>
      </c>
      <c r="U7" s="27"/>
      <c r="V7" s="26" t="s">
        <v>62</v>
      </c>
      <c r="W7" s="24"/>
    </row>
    <row r="8" spans="1:24" ht="38.25" x14ac:dyDescent="0.2">
      <c r="A8" s="29" t="s">
        <v>13</v>
      </c>
      <c r="B8" s="81" t="s">
        <v>14</v>
      </c>
      <c r="C8" s="26" t="s">
        <v>15</v>
      </c>
      <c r="D8" s="28" t="s">
        <v>16</v>
      </c>
      <c r="E8" s="26" t="s">
        <v>17</v>
      </c>
      <c r="F8" s="47" t="s">
        <v>3</v>
      </c>
      <c r="G8" s="47" t="s">
        <v>4</v>
      </c>
      <c r="H8" s="31" t="s">
        <v>5</v>
      </c>
      <c r="I8" s="50" t="s">
        <v>30</v>
      </c>
      <c r="J8" s="39" t="s">
        <v>217</v>
      </c>
      <c r="K8" s="22"/>
      <c r="L8" s="22"/>
      <c r="M8" s="22"/>
      <c r="N8" s="22"/>
      <c r="O8" s="22"/>
      <c r="P8" s="22"/>
      <c r="Q8" s="22"/>
      <c r="R8" s="78" t="s">
        <v>69</v>
      </c>
      <c r="T8" s="30" t="s">
        <v>14</v>
      </c>
      <c r="U8" s="26" t="s">
        <v>15</v>
      </c>
      <c r="V8" s="28" t="s">
        <v>16</v>
      </c>
      <c r="W8" s="26" t="s">
        <v>17</v>
      </c>
      <c r="X8" s="79" t="s">
        <v>70</v>
      </c>
    </row>
    <row r="9" spans="1:24" x14ac:dyDescent="0.2">
      <c r="A9" s="20">
        <v>1</v>
      </c>
      <c r="B9" s="21">
        <v>555</v>
      </c>
      <c r="C9" s="19" t="str">
        <f t="shared" ref="C9:C72" si="0">VLOOKUP($B9,$T:$W,2,0)</f>
        <v>Dylan Bowley</v>
      </c>
      <c r="D9" s="2">
        <f t="shared" ref="D9:D72" si="1">VLOOKUP($B9,$T:$W,3,0)</f>
        <v>8</v>
      </c>
      <c r="E9" s="19" t="str">
        <f t="shared" ref="E9:E72" si="2">VLOOKUP($B9,$T:$W,4,0)</f>
        <v>Kettering Town Harriers</v>
      </c>
      <c r="F9" s="4">
        <v>9</v>
      </c>
      <c r="G9" s="4">
        <v>40</v>
      </c>
      <c r="H9" s="17">
        <f>+F9+G9/100</f>
        <v>9.4</v>
      </c>
      <c r="I9" s="4" t="str">
        <f t="shared" ref="I9:Q24" si="3">IF($E9=I$8,+$A9,"")</f>
        <v/>
      </c>
      <c r="J9" s="4" t="str">
        <f t="shared" si="3"/>
        <v/>
      </c>
      <c r="K9" s="4" t="str">
        <f t="shared" si="3"/>
        <v/>
      </c>
      <c r="L9" s="4" t="str">
        <f t="shared" si="3"/>
        <v/>
      </c>
      <c r="M9" s="4" t="str">
        <f t="shared" si="3"/>
        <v/>
      </c>
      <c r="N9" s="4" t="str">
        <f t="shared" si="3"/>
        <v/>
      </c>
      <c r="O9" s="4" t="str">
        <f t="shared" si="3"/>
        <v/>
      </c>
      <c r="P9" s="4" t="str">
        <f t="shared" si="3"/>
        <v/>
      </c>
      <c r="Q9" s="4" t="str">
        <f t="shared" si="3"/>
        <v/>
      </c>
      <c r="R9" s="4" t="str">
        <f t="shared" ref="R9:R72" si="4">IF(SUM(I9:Q9)&lt;&gt;0,"",E9)</f>
        <v>Kettering Town Harriers</v>
      </c>
      <c r="T9" s="21">
        <v>353</v>
      </c>
      <c r="U9" s="19" t="s">
        <v>492</v>
      </c>
      <c r="V9" s="20">
        <v>8</v>
      </c>
      <c r="W9" s="19" t="s">
        <v>217</v>
      </c>
      <c r="X9" s="79">
        <f t="shared" ref="X9:X54" si="5">VLOOKUP(T9,B:B,1,0)</f>
        <v>353</v>
      </c>
    </row>
    <row r="10" spans="1:24" x14ac:dyDescent="0.2">
      <c r="A10" s="2">
        <v>2</v>
      </c>
      <c r="B10" s="21">
        <v>353</v>
      </c>
      <c r="C10" s="19" t="str">
        <f t="shared" si="0"/>
        <v>Luca Mayes</v>
      </c>
      <c r="D10" s="2">
        <f t="shared" si="1"/>
        <v>8</v>
      </c>
      <c r="E10" s="19" t="str">
        <f t="shared" si="2"/>
        <v>Corby AC</v>
      </c>
      <c r="F10" s="4">
        <v>10</v>
      </c>
      <c r="G10" s="4">
        <v>8</v>
      </c>
      <c r="H10" s="4">
        <f t="shared" ref="H10:H26" si="6">+F10+G10/100</f>
        <v>10.08</v>
      </c>
      <c r="I10" s="4" t="str">
        <f t="shared" si="3"/>
        <v/>
      </c>
      <c r="J10" s="4">
        <f t="shared" si="3"/>
        <v>2</v>
      </c>
      <c r="K10" s="4" t="str">
        <f t="shared" si="3"/>
        <v/>
      </c>
      <c r="L10" s="4" t="str">
        <f t="shared" si="3"/>
        <v/>
      </c>
      <c r="M10" s="4" t="str">
        <f t="shared" si="3"/>
        <v/>
      </c>
      <c r="N10" s="4" t="str">
        <f t="shared" si="3"/>
        <v/>
      </c>
      <c r="O10" s="4" t="str">
        <f t="shared" si="3"/>
        <v/>
      </c>
      <c r="P10" s="4" t="str">
        <f t="shared" si="3"/>
        <v/>
      </c>
      <c r="Q10" s="4" t="str">
        <f t="shared" si="3"/>
        <v/>
      </c>
      <c r="R10" s="4" t="str">
        <f t="shared" si="4"/>
        <v/>
      </c>
      <c r="T10" s="21">
        <v>381</v>
      </c>
      <c r="U10" s="19" t="s">
        <v>493</v>
      </c>
      <c r="V10" s="20">
        <v>8</v>
      </c>
      <c r="W10" s="49" t="s">
        <v>30</v>
      </c>
      <c r="X10" s="79">
        <f t="shared" si="5"/>
        <v>381</v>
      </c>
    </row>
    <row r="11" spans="1:24" x14ac:dyDescent="0.2">
      <c r="A11" s="20">
        <v>3</v>
      </c>
      <c r="B11" s="21">
        <v>751</v>
      </c>
      <c r="C11" s="19" t="str">
        <f t="shared" si="0"/>
        <v>Alex Coleston-Shields</v>
      </c>
      <c r="D11" s="2">
        <f t="shared" si="1"/>
        <v>7</v>
      </c>
      <c r="E11" s="19" t="str">
        <f t="shared" si="2"/>
        <v>ENTRY ON DAY</v>
      </c>
      <c r="F11" s="4">
        <f t="shared" ref="F11:F23" si="7">+F10</f>
        <v>10</v>
      </c>
      <c r="G11" s="4">
        <v>14</v>
      </c>
      <c r="H11" s="4">
        <f t="shared" si="6"/>
        <v>10.14</v>
      </c>
      <c r="I11" s="4" t="str">
        <f t="shared" si="3"/>
        <v/>
      </c>
      <c r="J11" s="4" t="str">
        <f t="shared" si="3"/>
        <v/>
      </c>
      <c r="K11" s="4" t="str">
        <f t="shared" si="3"/>
        <v/>
      </c>
      <c r="L11" s="4" t="str">
        <f t="shared" si="3"/>
        <v/>
      </c>
      <c r="M11" s="4" t="str">
        <f t="shared" si="3"/>
        <v/>
      </c>
      <c r="N11" s="4" t="str">
        <f t="shared" si="3"/>
        <v/>
      </c>
      <c r="O11" s="4" t="str">
        <f t="shared" si="3"/>
        <v/>
      </c>
      <c r="P11" s="4" t="str">
        <f t="shared" si="3"/>
        <v/>
      </c>
      <c r="Q11" s="4" t="str">
        <f t="shared" si="3"/>
        <v/>
      </c>
      <c r="R11" s="4" t="str">
        <f t="shared" si="4"/>
        <v>ENTRY ON DAY</v>
      </c>
      <c r="T11" s="21">
        <v>384</v>
      </c>
      <c r="U11" s="19" t="s">
        <v>494</v>
      </c>
      <c r="V11" s="20">
        <v>7</v>
      </c>
      <c r="W11" s="49" t="s">
        <v>30</v>
      </c>
      <c r="X11" s="79">
        <f t="shared" si="5"/>
        <v>384</v>
      </c>
    </row>
    <row r="12" spans="1:24" x14ac:dyDescent="0.2">
      <c r="A12" s="2">
        <v>4</v>
      </c>
      <c r="B12" s="21">
        <v>399</v>
      </c>
      <c r="C12" s="19" t="str">
        <f t="shared" si="0"/>
        <v>Charlie Combey</v>
      </c>
      <c r="D12" s="2">
        <f t="shared" si="1"/>
        <v>8</v>
      </c>
      <c r="E12" s="19" t="str">
        <f t="shared" si="2"/>
        <v>Owls</v>
      </c>
      <c r="F12" s="4">
        <v>11</v>
      </c>
      <c r="G12" s="4">
        <v>4</v>
      </c>
      <c r="H12" s="4">
        <f t="shared" si="6"/>
        <v>11.04</v>
      </c>
      <c r="I12" s="4" t="str">
        <f t="shared" si="3"/>
        <v/>
      </c>
      <c r="J12" s="4" t="str">
        <f t="shared" si="3"/>
        <v/>
      </c>
      <c r="K12" s="4" t="str">
        <f t="shared" si="3"/>
        <v/>
      </c>
      <c r="L12" s="4" t="str">
        <f t="shared" si="3"/>
        <v/>
      </c>
      <c r="M12" s="4" t="str">
        <f t="shared" si="3"/>
        <v/>
      </c>
      <c r="N12" s="4" t="str">
        <f t="shared" si="3"/>
        <v/>
      </c>
      <c r="O12" s="4" t="str">
        <f t="shared" si="3"/>
        <v/>
      </c>
      <c r="P12" s="4" t="str">
        <f t="shared" si="3"/>
        <v/>
      </c>
      <c r="Q12" s="4" t="str">
        <f t="shared" si="3"/>
        <v/>
      </c>
      <c r="R12" s="4" t="str">
        <f t="shared" si="4"/>
        <v>Owls</v>
      </c>
      <c r="T12" s="21">
        <v>399</v>
      </c>
      <c r="U12" s="2" t="s">
        <v>495</v>
      </c>
      <c r="V12" s="2">
        <v>8</v>
      </c>
      <c r="W12" s="19" t="s">
        <v>215</v>
      </c>
      <c r="X12" s="79">
        <f t="shared" si="5"/>
        <v>399</v>
      </c>
    </row>
    <row r="13" spans="1:24" x14ac:dyDescent="0.2">
      <c r="A13" s="20">
        <v>5</v>
      </c>
      <c r="B13" s="21">
        <v>381</v>
      </c>
      <c r="C13" s="19" t="str">
        <f t="shared" si="0"/>
        <v>Jack Roe</v>
      </c>
      <c r="D13" s="2">
        <f t="shared" si="1"/>
        <v>8</v>
      </c>
      <c r="E13" s="19" t="str">
        <f t="shared" si="2"/>
        <v xml:space="preserve">Ivanhoe Robins </v>
      </c>
      <c r="F13" s="4">
        <f t="shared" si="7"/>
        <v>11</v>
      </c>
      <c r="G13" s="4">
        <v>31</v>
      </c>
      <c r="H13" s="4">
        <f t="shared" si="6"/>
        <v>11.31</v>
      </c>
      <c r="I13" s="4">
        <f t="shared" si="3"/>
        <v>5</v>
      </c>
      <c r="J13" s="4" t="str">
        <f t="shared" si="3"/>
        <v/>
      </c>
      <c r="K13" s="4" t="str">
        <f t="shared" si="3"/>
        <v/>
      </c>
      <c r="L13" s="4" t="str">
        <f t="shared" si="3"/>
        <v/>
      </c>
      <c r="M13" s="4" t="str">
        <f t="shared" si="3"/>
        <v/>
      </c>
      <c r="N13" s="4" t="str">
        <f t="shared" si="3"/>
        <v/>
      </c>
      <c r="O13" s="4" t="str">
        <f t="shared" si="3"/>
        <v/>
      </c>
      <c r="P13" s="4" t="str">
        <f t="shared" si="3"/>
        <v/>
      </c>
      <c r="Q13" s="4" t="str">
        <f t="shared" si="3"/>
        <v/>
      </c>
      <c r="R13" s="4" t="str">
        <f t="shared" si="4"/>
        <v/>
      </c>
      <c r="T13" s="21">
        <v>400</v>
      </c>
      <c r="U13" s="2" t="s">
        <v>496</v>
      </c>
      <c r="V13" s="2">
        <v>7</v>
      </c>
      <c r="W13" s="19" t="s">
        <v>215</v>
      </c>
      <c r="X13" s="79">
        <f t="shared" si="5"/>
        <v>400</v>
      </c>
    </row>
    <row r="14" spans="1:24" x14ac:dyDescent="0.2">
      <c r="A14" s="2">
        <v>6</v>
      </c>
      <c r="B14" s="21">
        <v>650</v>
      </c>
      <c r="C14" s="19" t="str">
        <f t="shared" si="0"/>
        <v>Joseph Talbot</v>
      </c>
      <c r="D14" s="2">
        <f t="shared" si="1"/>
        <v>8</v>
      </c>
      <c r="E14" s="19" t="str">
        <f t="shared" si="2"/>
        <v xml:space="preserve">Ivanhoe Robins </v>
      </c>
      <c r="F14" s="4">
        <f t="shared" si="7"/>
        <v>11</v>
      </c>
      <c r="G14" s="4">
        <v>53</v>
      </c>
      <c r="H14" s="4">
        <f t="shared" si="6"/>
        <v>11.53</v>
      </c>
      <c r="I14" s="4">
        <f t="shared" si="3"/>
        <v>6</v>
      </c>
      <c r="J14" s="4" t="str">
        <f t="shared" si="3"/>
        <v/>
      </c>
      <c r="K14" s="4" t="str">
        <f t="shared" si="3"/>
        <v/>
      </c>
      <c r="L14" s="4" t="str">
        <f t="shared" si="3"/>
        <v/>
      </c>
      <c r="M14" s="4" t="str">
        <f t="shared" si="3"/>
        <v/>
      </c>
      <c r="N14" s="4" t="str">
        <f t="shared" si="3"/>
        <v/>
      </c>
      <c r="O14" s="4" t="str">
        <f t="shared" si="3"/>
        <v/>
      </c>
      <c r="P14" s="4" t="str">
        <f t="shared" si="3"/>
        <v/>
      </c>
      <c r="Q14" s="4" t="str">
        <f t="shared" si="3"/>
        <v/>
      </c>
      <c r="R14" s="4" t="str">
        <f t="shared" si="4"/>
        <v/>
      </c>
      <c r="T14" s="21">
        <v>411</v>
      </c>
      <c r="U14" s="2" t="s">
        <v>497</v>
      </c>
      <c r="V14" s="2">
        <v>7</v>
      </c>
      <c r="W14" s="49" t="s">
        <v>30</v>
      </c>
      <c r="X14" s="79">
        <f t="shared" si="5"/>
        <v>411</v>
      </c>
    </row>
    <row r="15" spans="1:24" x14ac:dyDescent="0.2">
      <c r="A15" s="20">
        <v>7</v>
      </c>
      <c r="B15" s="21">
        <v>384</v>
      </c>
      <c r="C15" s="19" t="str">
        <f t="shared" si="0"/>
        <v>Luca Michalowski</v>
      </c>
      <c r="D15" s="2">
        <f t="shared" si="1"/>
        <v>7</v>
      </c>
      <c r="E15" s="19" t="str">
        <f t="shared" si="2"/>
        <v xml:space="preserve">Ivanhoe Robins </v>
      </c>
      <c r="F15" s="4">
        <f t="shared" si="7"/>
        <v>11</v>
      </c>
      <c r="G15" s="4">
        <v>56</v>
      </c>
      <c r="H15" s="4">
        <f t="shared" si="6"/>
        <v>11.56</v>
      </c>
      <c r="I15" s="4">
        <f t="shared" si="3"/>
        <v>7</v>
      </c>
      <c r="J15" s="4" t="str">
        <f t="shared" si="3"/>
        <v/>
      </c>
      <c r="K15" s="4" t="str">
        <f t="shared" si="3"/>
        <v/>
      </c>
      <c r="L15" s="4" t="str">
        <f t="shared" si="3"/>
        <v/>
      </c>
      <c r="M15" s="4" t="str">
        <f t="shared" si="3"/>
        <v/>
      </c>
      <c r="N15" s="4" t="str">
        <f t="shared" si="3"/>
        <v/>
      </c>
      <c r="O15" s="4" t="str">
        <f t="shared" si="3"/>
        <v/>
      </c>
      <c r="P15" s="4" t="str">
        <f t="shared" si="3"/>
        <v/>
      </c>
      <c r="Q15" s="4" t="str">
        <f t="shared" si="3"/>
        <v/>
      </c>
      <c r="R15" s="4" t="str">
        <f t="shared" si="4"/>
        <v/>
      </c>
      <c r="T15" s="21">
        <v>424</v>
      </c>
      <c r="U15" s="2" t="s">
        <v>498</v>
      </c>
      <c r="V15" s="2">
        <v>7</v>
      </c>
      <c r="W15" s="19" t="s">
        <v>499</v>
      </c>
      <c r="X15" s="79">
        <f t="shared" si="5"/>
        <v>424</v>
      </c>
    </row>
    <row r="16" spans="1:24" x14ac:dyDescent="0.2">
      <c r="A16" s="2">
        <v>8</v>
      </c>
      <c r="B16" s="21">
        <v>669</v>
      </c>
      <c r="C16" s="19" t="str">
        <f t="shared" si="0"/>
        <v>Jake Lawson</v>
      </c>
      <c r="D16" s="2">
        <f t="shared" si="1"/>
        <v>8</v>
      </c>
      <c r="E16" s="19" t="str">
        <f t="shared" si="2"/>
        <v>Corby AC</v>
      </c>
      <c r="F16" s="4">
        <v>12</v>
      </c>
      <c r="G16" s="4">
        <v>8</v>
      </c>
      <c r="H16" s="4">
        <f t="shared" si="6"/>
        <v>12.08</v>
      </c>
      <c r="I16" s="4" t="str">
        <f t="shared" si="3"/>
        <v/>
      </c>
      <c r="J16" s="4">
        <f t="shared" si="3"/>
        <v>8</v>
      </c>
      <c r="K16" s="4" t="str">
        <f t="shared" si="3"/>
        <v/>
      </c>
      <c r="L16" s="4" t="str">
        <f t="shared" si="3"/>
        <v/>
      </c>
      <c r="M16" s="4" t="str">
        <f t="shared" si="3"/>
        <v/>
      </c>
      <c r="N16" s="4" t="str">
        <f t="shared" si="3"/>
        <v/>
      </c>
      <c r="O16" s="4" t="str">
        <f t="shared" si="3"/>
        <v/>
      </c>
      <c r="P16" s="4" t="str">
        <f t="shared" si="3"/>
        <v/>
      </c>
      <c r="Q16" s="4" t="str">
        <f t="shared" si="3"/>
        <v/>
      </c>
      <c r="R16" s="4" t="str">
        <f t="shared" si="4"/>
        <v/>
      </c>
      <c r="T16" s="21">
        <v>470</v>
      </c>
      <c r="U16" s="2" t="s">
        <v>500</v>
      </c>
      <c r="V16" s="2">
        <v>7</v>
      </c>
      <c r="W16" s="19" t="s">
        <v>39</v>
      </c>
      <c r="X16" s="79">
        <f t="shared" si="5"/>
        <v>470</v>
      </c>
    </row>
    <row r="17" spans="1:24" x14ac:dyDescent="0.2">
      <c r="A17" s="20">
        <v>9</v>
      </c>
      <c r="B17" s="21">
        <v>773</v>
      </c>
      <c r="C17" s="19" t="str">
        <f t="shared" si="0"/>
        <v>Max Potter</v>
      </c>
      <c r="D17" s="2">
        <f t="shared" si="1"/>
        <v>7</v>
      </c>
      <c r="E17" s="19" t="str">
        <f t="shared" si="2"/>
        <v xml:space="preserve">Ivanhoe Robins </v>
      </c>
      <c r="F17" s="4">
        <f>+F16</f>
        <v>12</v>
      </c>
      <c r="G17" s="4">
        <v>16</v>
      </c>
      <c r="H17" s="4">
        <f t="shared" si="6"/>
        <v>12.16</v>
      </c>
      <c r="I17" s="4">
        <f t="shared" si="3"/>
        <v>9</v>
      </c>
      <c r="J17" s="4" t="str">
        <f t="shared" si="3"/>
        <v/>
      </c>
      <c r="K17" s="4" t="str">
        <f t="shared" si="3"/>
        <v/>
      </c>
      <c r="L17" s="4" t="str">
        <f t="shared" si="3"/>
        <v/>
      </c>
      <c r="M17" s="4" t="str">
        <f t="shared" si="3"/>
        <v/>
      </c>
      <c r="N17" s="4" t="str">
        <f t="shared" si="3"/>
        <v/>
      </c>
      <c r="O17" s="4" t="str">
        <f t="shared" si="3"/>
        <v/>
      </c>
      <c r="P17" s="4" t="str">
        <f t="shared" si="3"/>
        <v/>
      </c>
      <c r="Q17" s="4" t="str">
        <f t="shared" si="3"/>
        <v/>
      </c>
      <c r="R17" s="4" t="str">
        <f t="shared" si="4"/>
        <v/>
      </c>
      <c r="T17" s="21"/>
      <c r="U17" s="2"/>
      <c r="V17" s="2"/>
      <c r="W17" s="19"/>
      <c r="X17" s="79" t="e">
        <f t="shared" si="5"/>
        <v>#N/A</v>
      </c>
    </row>
    <row r="18" spans="1:24" x14ac:dyDescent="0.2">
      <c r="A18" s="2">
        <v>10</v>
      </c>
      <c r="B18" s="21">
        <v>411</v>
      </c>
      <c r="C18" s="19" t="str">
        <f t="shared" si="0"/>
        <v>Toby Smith</v>
      </c>
      <c r="D18" s="2">
        <f t="shared" si="1"/>
        <v>7</v>
      </c>
      <c r="E18" s="19" t="str">
        <f t="shared" si="2"/>
        <v xml:space="preserve">Ivanhoe Robins </v>
      </c>
      <c r="F18" s="4">
        <f t="shared" si="7"/>
        <v>12</v>
      </c>
      <c r="G18" s="4">
        <v>22</v>
      </c>
      <c r="H18" s="4">
        <f t="shared" si="6"/>
        <v>12.22</v>
      </c>
      <c r="I18" s="4">
        <f t="shared" si="3"/>
        <v>10</v>
      </c>
      <c r="J18" s="4" t="str">
        <f t="shared" si="3"/>
        <v/>
      </c>
      <c r="K18" s="4" t="str">
        <f t="shared" si="3"/>
        <v/>
      </c>
      <c r="L18" s="4" t="str">
        <f t="shared" si="3"/>
        <v/>
      </c>
      <c r="M18" s="4" t="str">
        <f t="shared" si="3"/>
        <v/>
      </c>
      <c r="N18" s="4" t="str">
        <f t="shared" si="3"/>
        <v/>
      </c>
      <c r="O18" s="4" t="str">
        <f t="shared" si="3"/>
        <v/>
      </c>
      <c r="P18" s="4" t="str">
        <f t="shared" si="3"/>
        <v/>
      </c>
      <c r="Q18" s="4" t="str">
        <f t="shared" si="3"/>
        <v/>
      </c>
      <c r="R18" s="4" t="str">
        <f t="shared" si="4"/>
        <v/>
      </c>
      <c r="T18" s="21">
        <v>496</v>
      </c>
      <c r="U18" s="2" t="s">
        <v>501</v>
      </c>
      <c r="V18" s="2">
        <v>8</v>
      </c>
      <c r="W18" s="53" t="s">
        <v>30</v>
      </c>
      <c r="X18" s="79">
        <f t="shared" si="5"/>
        <v>496</v>
      </c>
    </row>
    <row r="19" spans="1:24" x14ac:dyDescent="0.2">
      <c r="A19" s="20">
        <v>11</v>
      </c>
      <c r="B19" s="21">
        <v>400</v>
      </c>
      <c r="C19" s="19" t="str">
        <f t="shared" si="0"/>
        <v>Louis Combey</v>
      </c>
      <c r="D19" s="2">
        <f t="shared" si="1"/>
        <v>7</v>
      </c>
      <c r="E19" s="19" t="str">
        <f t="shared" si="2"/>
        <v>Owls</v>
      </c>
      <c r="F19" s="4">
        <f t="shared" si="7"/>
        <v>12</v>
      </c>
      <c r="G19" s="4">
        <v>34</v>
      </c>
      <c r="H19" s="4">
        <f t="shared" si="6"/>
        <v>12.34</v>
      </c>
      <c r="I19" s="4" t="str">
        <f t="shared" si="3"/>
        <v/>
      </c>
      <c r="J19" s="4" t="str">
        <f t="shared" si="3"/>
        <v/>
      </c>
      <c r="K19" s="4" t="str">
        <f t="shared" si="3"/>
        <v/>
      </c>
      <c r="L19" s="4" t="str">
        <f t="shared" si="3"/>
        <v/>
      </c>
      <c r="M19" s="4" t="str">
        <f t="shared" si="3"/>
        <v/>
      </c>
      <c r="N19" s="4" t="str">
        <f t="shared" si="3"/>
        <v/>
      </c>
      <c r="O19" s="4" t="str">
        <f t="shared" si="3"/>
        <v/>
      </c>
      <c r="P19" s="4" t="str">
        <f t="shared" si="3"/>
        <v/>
      </c>
      <c r="Q19" s="4" t="str">
        <f t="shared" si="3"/>
        <v/>
      </c>
      <c r="R19" s="4" t="str">
        <f t="shared" si="4"/>
        <v>Owls</v>
      </c>
      <c r="T19" s="21">
        <v>773</v>
      </c>
      <c r="U19" s="2" t="s">
        <v>502</v>
      </c>
      <c r="V19" s="2">
        <v>7</v>
      </c>
      <c r="W19" s="53" t="s">
        <v>30</v>
      </c>
      <c r="X19" s="79">
        <f t="shared" si="5"/>
        <v>773</v>
      </c>
    </row>
    <row r="20" spans="1:24" x14ac:dyDescent="0.2">
      <c r="A20" s="2">
        <v>12</v>
      </c>
      <c r="B20" s="21">
        <v>673</v>
      </c>
      <c r="C20" s="19" t="str">
        <f t="shared" si="0"/>
        <v>Kian Traynor</v>
      </c>
      <c r="D20" s="2">
        <f t="shared" si="1"/>
        <v>7</v>
      </c>
      <c r="E20" s="19" t="str">
        <f t="shared" si="2"/>
        <v>Lutterworth College</v>
      </c>
      <c r="F20" s="4">
        <f t="shared" si="7"/>
        <v>12</v>
      </c>
      <c r="G20" s="4">
        <v>36</v>
      </c>
      <c r="H20" s="4">
        <f t="shared" si="6"/>
        <v>12.36</v>
      </c>
      <c r="I20" s="4" t="str">
        <f t="shared" si="3"/>
        <v/>
      </c>
      <c r="J20" s="4" t="str">
        <f t="shared" si="3"/>
        <v/>
      </c>
      <c r="K20" s="4" t="str">
        <f t="shared" si="3"/>
        <v/>
      </c>
      <c r="L20" s="4" t="str">
        <f t="shared" si="3"/>
        <v/>
      </c>
      <c r="M20" s="4" t="str">
        <f t="shared" si="3"/>
        <v/>
      </c>
      <c r="N20" s="4" t="str">
        <f t="shared" si="3"/>
        <v/>
      </c>
      <c r="O20" s="4" t="str">
        <f t="shared" si="3"/>
        <v/>
      </c>
      <c r="P20" s="4" t="str">
        <f t="shared" si="3"/>
        <v/>
      </c>
      <c r="Q20" s="4" t="str">
        <f t="shared" si="3"/>
        <v/>
      </c>
      <c r="R20" s="4" t="str">
        <f t="shared" si="4"/>
        <v>Lutterworth College</v>
      </c>
      <c r="T20" s="21">
        <v>543</v>
      </c>
      <c r="U20" s="2" t="s">
        <v>503</v>
      </c>
      <c r="V20" s="2">
        <v>7</v>
      </c>
      <c r="W20" s="53" t="s">
        <v>30</v>
      </c>
      <c r="X20" s="79" t="e">
        <f t="shared" si="5"/>
        <v>#N/A</v>
      </c>
    </row>
    <row r="21" spans="1:24" x14ac:dyDescent="0.2">
      <c r="A21" s="20">
        <v>13</v>
      </c>
      <c r="B21" s="21">
        <v>470</v>
      </c>
      <c r="C21" s="19" t="str">
        <f t="shared" si="0"/>
        <v>Nathan Geary</v>
      </c>
      <c r="D21" s="2">
        <f t="shared" si="1"/>
        <v>7</v>
      </c>
      <c r="E21" s="19" t="str">
        <f t="shared" si="2"/>
        <v>Charnwood</v>
      </c>
      <c r="F21" s="4">
        <f t="shared" si="7"/>
        <v>12</v>
      </c>
      <c r="G21" s="4">
        <v>41</v>
      </c>
      <c r="H21" s="4">
        <f t="shared" si="6"/>
        <v>12.41</v>
      </c>
      <c r="I21" s="4" t="str">
        <f t="shared" si="3"/>
        <v/>
      </c>
      <c r="J21" s="4" t="str">
        <f t="shared" si="3"/>
        <v/>
      </c>
      <c r="K21" s="4" t="str">
        <f t="shared" si="3"/>
        <v/>
      </c>
      <c r="L21" s="4" t="str">
        <f t="shared" si="3"/>
        <v/>
      </c>
      <c r="M21" s="4" t="str">
        <f t="shared" si="3"/>
        <v/>
      </c>
      <c r="N21" s="4" t="str">
        <f t="shared" si="3"/>
        <v/>
      </c>
      <c r="O21" s="4" t="str">
        <f t="shared" si="3"/>
        <v/>
      </c>
      <c r="P21" s="4" t="str">
        <f t="shared" si="3"/>
        <v/>
      </c>
      <c r="Q21" s="4" t="str">
        <f t="shared" si="3"/>
        <v/>
      </c>
      <c r="R21" s="4" t="str">
        <f t="shared" si="4"/>
        <v>Charnwood</v>
      </c>
      <c r="T21" s="21">
        <v>555</v>
      </c>
      <c r="U21" s="2" t="s">
        <v>504</v>
      </c>
      <c r="V21" s="2">
        <v>8</v>
      </c>
      <c r="W21" s="19" t="s">
        <v>505</v>
      </c>
      <c r="X21" s="79">
        <f t="shared" si="5"/>
        <v>555</v>
      </c>
    </row>
    <row r="22" spans="1:24" x14ac:dyDescent="0.2">
      <c r="A22" s="2">
        <v>14</v>
      </c>
      <c r="B22" s="15">
        <v>496</v>
      </c>
      <c r="C22" s="19" t="str">
        <f t="shared" si="0"/>
        <v>James Cannon</v>
      </c>
      <c r="D22" s="2">
        <f t="shared" si="1"/>
        <v>8</v>
      </c>
      <c r="E22" s="19" t="str">
        <f t="shared" si="2"/>
        <v xml:space="preserve">Ivanhoe Robins </v>
      </c>
      <c r="F22" s="4">
        <f t="shared" si="7"/>
        <v>12</v>
      </c>
      <c r="G22" s="4">
        <v>48</v>
      </c>
      <c r="H22" s="4">
        <f t="shared" si="6"/>
        <v>12.48</v>
      </c>
      <c r="I22" s="4">
        <f t="shared" si="3"/>
        <v>14</v>
      </c>
      <c r="J22" s="4" t="str">
        <f t="shared" si="3"/>
        <v/>
      </c>
      <c r="K22" s="4" t="str">
        <f t="shared" si="3"/>
        <v/>
      </c>
      <c r="L22" s="4" t="str">
        <f t="shared" si="3"/>
        <v/>
      </c>
      <c r="M22" s="4" t="str">
        <f t="shared" si="3"/>
        <v/>
      </c>
      <c r="N22" s="4" t="str">
        <f t="shared" si="3"/>
        <v/>
      </c>
      <c r="O22" s="4" t="str">
        <f t="shared" si="3"/>
        <v/>
      </c>
      <c r="P22" s="4" t="str">
        <f t="shared" si="3"/>
        <v/>
      </c>
      <c r="Q22" s="4" t="str">
        <f t="shared" si="3"/>
        <v/>
      </c>
      <c r="R22" s="4" t="str">
        <f t="shared" si="4"/>
        <v/>
      </c>
      <c r="T22" s="15">
        <v>650</v>
      </c>
      <c r="U22" s="19" t="s">
        <v>506</v>
      </c>
      <c r="V22" s="2">
        <v>8</v>
      </c>
      <c r="W22" s="53" t="s">
        <v>30</v>
      </c>
      <c r="X22" s="79">
        <f t="shared" si="5"/>
        <v>650</v>
      </c>
    </row>
    <row r="23" spans="1:24" x14ac:dyDescent="0.2">
      <c r="A23" s="20">
        <v>15</v>
      </c>
      <c r="B23" s="15">
        <v>424</v>
      </c>
      <c r="C23" s="19" t="str">
        <f t="shared" si="0"/>
        <v>Sam McDermott</v>
      </c>
      <c r="D23" s="2">
        <f t="shared" si="1"/>
        <v>7</v>
      </c>
      <c r="E23" s="19" t="str">
        <f t="shared" si="2"/>
        <v>Ivanhoe College</v>
      </c>
      <c r="F23" s="4">
        <f t="shared" si="7"/>
        <v>12</v>
      </c>
      <c r="G23" s="4">
        <v>54</v>
      </c>
      <c r="H23" s="4">
        <f t="shared" si="6"/>
        <v>12.54</v>
      </c>
      <c r="I23" s="4" t="str">
        <f t="shared" si="3"/>
        <v/>
      </c>
      <c r="J23" s="4" t="str">
        <f t="shared" si="3"/>
        <v/>
      </c>
      <c r="K23" s="4" t="str">
        <f t="shared" si="3"/>
        <v/>
      </c>
      <c r="L23" s="4" t="str">
        <f t="shared" si="3"/>
        <v/>
      </c>
      <c r="M23" s="4" t="str">
        <f t="shared" si="3"/>
        <v/>
      </c>
      <c r="N23" s="4" t="str">
        <f t="shared" si="3"/>
        <v/>
      </c>
      <c r="O23" s="4" t="str">
        <f t="shared" si="3"/>
        <v/>
      </c>
      <c r="P23" s="4" t="str">
        <f t="shared" si="3"/>
        <v/>
      </c>
      <c r="Q23" s="4" t="str">
        <f t="shared" si="3"/>
        <v/>
      </c>
      <c r="R23" s="4" t="str">
        <f t="shared" si="4"/>
        <v>Ivanhoe College</v>
      </c>
      <c r="T23" s="15">
        <v>652</v>
      </c>
      <c r="U23" s="19" t="s">
        <v>507</v>
      </c>
      <c r="V23" s="2">
        <v>7</v>
      </c>
      <c r="W23" s="19" t="s">
        <v>193</v>
      </c>
      <c r="X23" s="79">
        <f t="shared" si="5"/>
        <v>652</v>
      </c>
    </row>
    <row r="24" spans="1:24" x14ac:dyDescent="0.2">
      <c r="A24" s="2">
        <v>16</v>
      </c>
      <c r="B24" s="15">
        <v>678</v>
      </c>
      <c r="C24" s="19" t="str">
        <f t="shared" si="0"/>
        <v>Barnaby Smith</v>
      </c>
      <c r="D24" s="2">
        <f t="shared" si="1"/>
        <v>8</v>
      </c>
      <c r="E24" s="19" t="str">
        <f t="shared" si="2"/>
        <v>Market Harboro AC</v>
      </c>
      <c r="F24" s="4">
        <v>13</v>
      </c>
      <c r="G24" s="4">
        <v>37</v>
      </c>
      <c r="H24" s="4">
        <f t="shared" si="6"/>
        <v>13.37</v>
      </c>
      <c r="I24" s="4" t="str">
        <f t="shared" si="3"/>
        <v/>
      </c>
      <c r="J24" s="4" t="str">
        <f t="shared" si="3"/>
        <v/>
      </c>
      <c r="K24" s="4" t="str">
        <f t="shared" si="3"/>
        <v/>
      </c>
      <c r="L24" s="4" t="str">
        <f t="shared" si="3"/>
        <v/>
      </c>
      <c r="M24" s="4" t="str">
        <f t="shared" si="3"/>
        <v/>
      </c>
      <c r="N24" s="4" t="str">
        <f t="shared" si="3"/>
        <v/>
      </c>
      <c r="O24" s="4" t="str">
        <f t="shared" si="3"/>
        <v/>
      </c>
      <c r="P24" s="4" t="str">
        <f t="shared" si="3"/>
        <v/>
      </c>
      <c r="Q24" s="4" t="str">
        <f t="shared" si="3"/>
        <v/>
      </c>
      <c r="R24" s="4" t="str">
        <f t="shared" si="4"/>
        <v>Market Harboro AC</v>
      </c>
      <c r="T24" s="15">
        <v>657</v>
      </c>
      <c r="U24" s="19" t="s">
        <v>508</v>
      </c>
      <c r="V24" s="2">
        <v>7</v>
      </c>
      <c r="W24" s="19" t="s">
        <v>22</v>
      </c>
      <c r="X24" s="79" t="e">
        <f t="shared" si="5"/>
        <v>#N/A</v>
      </c>
    </row>
    <row r="25" spans="1:24" x14ac:dyDescent="0.2">
      <c r="A25" s="20">
        <v>17</v>
      </c>
      <c r="B25" s="15">
        <v>652</v>
      </c>
      <c r="C25" s="19" t="str">
        <f t="shared" si="0"/>
        <v>Jacob Trent</v>
      </c>
      <c r="D25" s="2">
        <f t="shared" si="1"/>
        <v>7</v>
      </c>
      <c r="E25" s="19" t="str">
        <f t="shared" si="2"/>
        <v>Poplar RC</v>
      </c>
      <c r="F25" s="4">
        <v>14</v>
      </c>
      <c r="G25" s="4">
        <v>19</v>
      </c>
      <c r="H25" s="4">
        <f t="shared" si="6"/>
        <v>14.19</v>
      </c>
      <c r="I25" s="4" t="str">
        <f t="shared" ref="I25:Q26" si="8">IF($E25=I$8,+$A25,"")</f>
        <v/>
      </c>
      <c r="J25" s="4" t="str">
        <f t="shared" si="8"/>
        <v/>
      </c>
      <c r="K25" s="4" t="str">
        <f t="shared" si="8"/>
        <v/>
      </c>
      <c r="L25" s="4" t="str">
        <f t="shared" si="8"/>
        <v/>
      </c>
      <c r="M25" s="4" t="str">
        <f t="shared" si="8"/>
        <v/>
      </c>
      <c r="N25" s="4" t="str">
        <f t="shared" si="8"/>
        <v/>
      </c>
      <c r="O25" s="4" t="str">
        <f t="shared" si="8"/>
        <v/>
      </c>
      <c r="P25" s="4" t="str">
        <f t="shared" si="8"/>
        <v/>
      </c>
      <c r="Q25" s="4" t="str">
        <f t="shared" si="8"/>
        <v/>
      </c>
      <c r="R25" s="4" t="str">
        <f t="shared" si="4"/>
        <v>Poplar RC</v>
      </c>
      <c r="T25" s="15">
        <v>669</v>
      </c>
      <c r="U25" s="19" t="s">
        <v>509</v>
      </c>
      <c r="V25" s="2">
        <v>8</v>
      </c>
      <c r="W25" s="19" t="s">
        <v>217</v>
      </c>
      <c r="X25" s="79">
        <f t="shared" si="5"/>
        <v>669</v>
      </c>
    </row>
    <row r="26" spans="1:24" x14ac:dyDescent="0.2">
      <c r="A26" s="2">
        <v>18</v>
      </c>
      <c r="B26" s="15">
        <v>680</v>
      </c>
      <c r="C26" s="19" t="str">
        <f t="shared" si="0"/>
        <v>Martin Leonard-Williams</v>
      </c>
      <c r="D26" s="2">
        <f t="shared" si="1"/>
        <v>7</v>
      </c>
      <c r="E26" s="19" t="str">
        <f t="shared" si="2"/>
        <v>Brockington College</v>
      </c>
      <c r="F26" s="4">
        <v>16</v>
      </c>
      <c r="G26" s="4">
        <v>23</v>
      </c>
      <c r="H26" s="4">
        <f t="shared" si="6"/>
        <v>16.23</v>
      </c>
      <c r="I26" s="4" t="str">
        <f t="shared" si="8"/>
        <v/>
      </c>
      <c r="J26" s="4" t="str">
        <f t="shared" si="8"/>
        <v/>
      </c>
      <c r="K26" s="4" t="str">
        <f t="shared" si="8"/>
        <v/>
      </c>
      <c r="L26" s="4" t="str">
        <f t="shared" si="8"/>
        <v/>
      </c>
      <c r="M26" s="4" t="str">
        <f t="shared" si="8"/>
        <v/>
      </c>
      <c r="N26" s="4" t="str">
        <f t="shared" si="8"/>
        <v/>
      </c>
      <c r="O26" s="4" t="str">
        <f t="shared" si="8"/>
        <v/>
      </c>
      <c r="P26" s="4" t="str">
        <f t="shared" si="8"/>
        <v/>
      </c>
      <c r="Q26" s="4" t="str">
        <f t="shared" si="8"/>
        <v/>
      </c>
      <c r="R26" s="4" t="str">
        <f t="shared" si="4"/>
        <v>Brockington College</v>
      </c>
      <c r="T26" s="15">
        <v>673</v>
      </c>
      <c r="U26" s="19" t="s">
        <v>510</v>
      </c>
      <c r="V26" s="2">
        <v>7</v>
      </c>
      <c r="W26" s="19" t="s">
        <v>511</v>
      </c>
      <c r="X26" s="79">
        <f t="shared" si="5"/>
        <v>673</v>
      </c>
    </row>
    <row r="27" spans="1:24" hidden="1" x14ac:dyDescent="0.2">
      <c r="A27" s="20">
        <v>19</v>
      </c>
      <c r="B27" s="15"/>
      <c r="C27" s="19" t="e">
        <f t="shared" si="0"/>
        <v>#N/A</v>
      </c>
      <c r="D27" s="2" t="e">
        <f t="shared" si="1"/>
        <v>#N/A</v>
      </c>
      <c r="E27" s="19" t="e">
        <f t="shared" si="2"/>
        <v>#N/A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 t="e">
        <f t="shared" si="4"/>
        <v>#N/A</v>
      </c>
      <c r="T27" s="15">
        <v>678</v>
      </c>
      <c r="U27" s="19" t="s">
        <v>512</v>
      </c>
      <c r="V27" s="2">
        <v>8</v>
      </c>
      <c r="W27" s="19" t="s">
        <v>22</v>
      </c>
      <c r="X27" s="79">
        <f t="shared" si="5"/>
        <v>678</v>
      </c>
    </row>
    <row r="28" spans="1:24" hidden="1" x14ac:dyDescent="0.2">
      <c r="A28" s="2">
        <v>20</v>
      </c>
      <c r="B28" s="15"/>
      <c r="C28" s="19" t="e">
        <f t="shared" si="0"/>
        <v>#N/A</v>
      </c>
      <c r="D28" s="2" t="e">
        <f t="shared" si="1"/>
        <v>#N/A</v>
      </c>
      <c r="E28" s="19" t="e">
        <f t="shared" si="2"/>
        <v>#N/A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 t="e">
        <f t="shared" si="4"/>
        <v>#N/A</v>
      </c>
      <c r="T28" s="15">
        <v>680</v>
      </c>
      <c r="U28" s="19" t="s">
        <v>513</v>
      </c>
      <c r="V28" s="2">
        <v>7</v>
      </c>
      <c r="W28" s="19" t="s">
        <v>514</v>
      </c>
      <c r="X28" s="79">
        <f t="shared" si="5"/>
        <v>680</v>
      </c>
    </row>
    <row r="29" spans="1:24" hidden="1" x14ac:dyDescent="0.2">
      <c r="A29" s="20">
        <v>21</v>
      </c>
      <c r="B29" s="15"/>
      <c r="C29" s="19" t="e">
        <f t="shared" si="0"/>
        <v>#N/A</v>
      </c>
      <c r="D29" s="2" t="e">
        <f t="shared" si="1"/>
        <v>#N/A</v>
      </c>
      <c r="E29" s="19" t="e">
        <f t="shared" si="2"/>
        <v>#N/A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 t="e">
        <f t="shared" si="4"/>
        <v>#N/A</v>
      </c>
      <c r="T29" s="15">
        <v>707</v>
      </c>
      <c r="U29" s="19" t="s">
        <v>515</v>
      </c>
      <c r="V29" s="2">
        <v>7</v>
      </c>
      <c r="W29" s="19" t="s">
        <v>41</v>
      </c>
      <c r="X29" s="79" t="e">
        <f t="shared" si="5"/>
        <v>#N/A</v>
      </c>
    </row>
    <row r="30" spans="1:24" hidden="1" x14ac:dyDescent="0.2">
      <c r="A30" s="2">
        <v>22</v>
      </c>
      <c r="B30" s="21"/>
      <c r="C30" s="19" t="e">
        <f t="shared" si="0"/>
        <v>#N/A</v>
      </c>
      <c r="D30" s="2" t="e">
        <f t="shared" si="1"/>
        <v>#N/A</v>
      </c>
      <c r="E30" s="19" t="e">
        <f t="shared" si="2"/>
        <v>#N/A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 t="e">
        <f t="shared" si="4"/>
        <v>#N/A</v>
      </c>
      <c r="T30" s="16">
        <v>751</v>
      </c>
      <c r="U30" s="19" t="s">
        <v>516</v>
      </c>
      <c r="V30" s="19">
        <v>7</v>
      </c>
      <c r="W30" s="19" t="s">
        <v>26</v>
      </c>
      <c r="X30" s="79">
        <f t="shared" si="5"/>
        <v>751</v>
      </c>
    </row>
    <row r="31" spans="1:24" hidden="1" x14ac:dyDescent="0.2">
      <c r="A31" s="20">
        <v>23</v>
      </c>
      <c r="B31" s="21"/>
      <c r="C31" s="19" t="e">
        <f t="shared" si="0"/>
        <v>#N/A</v>
      </c>
      <c r="D31" s="2" t="e">
        <f t="shared" si="1"/>
        <v>#N/A</v>
      </c>
      <c r="E31" s="19" t="e">
        <f t="shared" si="2"/>
        <v>#N/A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 t="e">
        <f t="shared" si="4"/>
        <v>#N/A</v>
      </c>
      <c r="X31" s="79" t="e">
        <f t="shared" si="5"/>
        <v>#N/A</v>
      </c>
    </row>
    <row r="32" spans="1:24" hidden="1" x14ac:dyDescent="0.2">
      <c r="A32" s="2">
        <v>24</v>
      </c>
      <c r="B32" s="21"/>
      <c r="C32" s="19" t="e">
        <f t="shared" si="0"/>
        <v>#N/A</v>
      </c>
      <c r="D32" s="2" t="e">
        <f t="shared" si="1"/>
        <v>#N/A</v>
      </c>
      <c r="E32" s="19" t="e">
        <f t="shared" si="2"/>
        <v>#N/A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 t="e">
        <f t="shared" si="4"/>
        <v>#N/A</v>
      </c>
      <c r="X32" s="79" t="e">
        <f t="shared" si="5"/>
        <v>#N/A</v>
      </c>
    </row>
    <row r="33" spans="1:24" hidden="1" x14ac:dyDescent="0.2">
      <c r="A33" s="20">
        <v>25</v>
      </c>
      <c r="B33" s="21"/>
      <c r="C33" s="19" t="e">
        <f t="shared" si="0"/>
        <v>#N/A</v>
      </c>
      <c r="D33" s="2" t="e">
        <f t="shared" si="1"/>
        <v>#N/A</v>
      </c>
      <c r="E33" s="19" t="e">
        <f t="shared" si="2"/>
        <v>#N/A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 t="e">
        <f t="shared" si="4"/>
        <v>#N/A</v>
      </c>
      <c r="X33" s="79" t="e">
        <f t="shared" si="5"/>
        <v>#N/A</v>
      </c>
    </row>
    <row r="34" spans="1:24" hidden="1" x14ac:dyDescent="0.2">
      <c r="A34" s="2">
        <v>26</v>
      </c>
      <c r="B34" s="21"/>
      <c r="C34" s="19" t="e">
        <f t="shared" si="0"/>
        <v>#N/A</v>
      </c>
      <c r="D34" s="2" t="e">
        <f t="shared" si="1"/>
        <v>#N/A</v>
      </c>
      <c r="E34" s="19" t="e">
        <f t="shared" si="2"/>
        <v>#N/A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 t="e">
        <f t="shared" si="4"/>
        <v>#N/A</v>
      </c>
      <c r="X34" s="79" t="e">
        <f t="shared" si="5"/>
        <v>#N/A</v>
      </c>
    </row>
    <row r="35" spans="1:24" hidden="1" x14ac:dyDescent="0.2">
      <c r="A35" s="20">
        <v>27</v>
      </c>
      <c r="B35" s="21"/>
      <c r="C35" s="19" t="e">
        <f t="shared" si="0"/>
        <v>#N/A</v>
      </c>
      <c r="D35" s="2" t="e">
        <f t="shared" si="1"/>
        <v>#N/A</v>
      </c>
      <c r="E35" s="19" t="e">
        <f t="shared" si="2"/>
        <v>#N/A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 t="e">
        <f t="shared" si="4"/>
        <v>#N/A</v>
      </c>
      <c r="X35" s="79" t="e">
        <f t="shared" si="5"/>
        <v>#N/A</v>
      </c>
    </row>
    <row r="36" spans="1:24" hidden="1" x14ac:dyDescent="0.2">
      <c r="A36" s="2">
        <v>28</v>
      </c>
      <c r="B36" s="21"/>
      <c r="C36" s="19" t="e">
        <f t="shared" si="0"/>
        <v>#N/A</v>
      </c>
      <c r="D36" s="2" t="e">
        <f t="shared" si="1"/>
        <v>#N/A</v>
      </c>
      <c r="E36" s="19" t="e">
        <f t="shared" si="2"/>
        <v>#N/A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 t="e">
        <f t="shared" si="4"/>
        <v>#N/A</v>
      </c>
      <c r="X36" s="79" t="e">
        <f t="shared" si="5"/>
        <v>#N/A</v>
      </c>
    </row>
    <row r="37" spans="1:24" hidden="1" x14ac:dyDescent="0.2">
      <c r="A37" s="20">
        <v>29</v>
      </c>
      <c r="B37" s="21"/>
      <c r="C37" s="19" t="e">
        <f t="shared" si="0"/>
        <v>#N/A</v>
      </c>
      <c r="D37" s="2" t="e">
        <f t="shared" si="1"/>
        <v>#N/A</v>
      </c>
      <c r="E37" s="19" t="e">
        <f t="shared" si="2"/>
        <v>#N/A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 t="e">
        <f t="shared" si="4"/>
        <v>#N/A</v>
      </c>
      <c r="X37" s="79" t="e">
        <f t="shared" si="5"/>
        <v>#N/A</v>
      </c>
    </row>
    <row r="38" spans="1:24" hidden="1" x14ac:dyDescent="0.2">
      <c r="A38" s="2">
        <v>30</v>
      </c>
      <c r="B38" s="21"/>
      <c r="C38" s="19" t="e">
        <f t="shared" si="0"/>
        <v>#N/A</v>
      </c>
      <c r="D38" s="2" t="e">
        <f t="shared" si="1"/>
        <v>#N/A</v>
      </c>
      <c r="E38" s="19" t="e">
        <f t="shared" si="2"/>
        <v>#N/A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 t="e">
        <f t="shared" si="4"/>
        <v>#N/A</v>
      </c>
      <c r="X38" s="79" t="e">
        <f t="shared" si="5"/>
        <v>#N/A</v>
      </c>
    </row>
    <row r="39" spans="1:24" hidden="1" x14ac:dyDescent="0.2">
      <c r="A39" s="20">
        <v>31</v>
      </c>
      <c r="B39" s="21"/>
      <c r="C39" s="19" t="e">
        <f t="shared" si="0"/>
        <v>#N/A</v>
      </c>
      <c r="D39" s="2" t="e">
        <f t="shared" si="1"/>
        <v>#N/A</v>
      </c>
      <c r="E39" s="19" t="e">
        <f t="shared" si="2"/>
        <v>#N/A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 t="e">
        <f t="shared" si="4"/>
        <v>#N/A</v>
      </c>
      <c r="X39" s="79" t="e">
        <f t="shared" si="5"/>
        <v>#N/A</v>
      </c>
    </row>
    <row r="40" spans="1:24" hidden="1" x14ac:dyDescent="0.2">
      <c r="A40" s="2">
        <v>32</v>
      </c>
      <c r="B40" s="21"/>
      <c r="C40" s="19" t="e">
        <f t="shared" si="0"/>
        <v>#N/A</v>
      </c>
      <c r="D40" s="2" t="e">
        <f t="shared" si="1"/>
        <v>#N/A</v>
      </c>
      <c r="E40" s="19" t="e">
        <f t="shared" si="2"/>
        <v>#N/A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 t="e">
        <f t="shared" si="4"/>
        <v>#N/A</v>
      </c>
      <c r="X40" s="79" t="e">
        <f t="shared" si="5"/>
        <v>#N/A</v>
      </c>
    </row>
    <row r="41" spans="1:24" hidden="1" x14ac:dyDescent="0.2">
      <c r="A41" s="20">
        <v>33</v>
      </c>
      <c r="B41" s="21"/>
      <c r="C41" s="19" t="e">
        <f t="shared" si="0"/>
        <v>#N/A</v>
      </c>
      <c r="D41" s="2" t="e">
        <f t="shared" si="1"/>
        <v>#N/A</v>
      </c>
      <c r="E41" s="19" t="e">
        <f t="shared" si="2"/>
        <v>#N/A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 t="e">
        <f t="shared" si="4"/>
        <v>#N/A</v>
      </c>
      <c r="X41" s="79" t="e">
        <f t="shared" si="5"/>
        <v>#N/A</v>
      </c>
    </row>
    <row r="42" spans="1:24" hidden="1" x14ac:dyDescent="0.2">
      <c r="A42" s="2">
        <v>34</v>
      </c>
      <c r="B42" s="21"/>
      <c r="C42" s="19" t="e">
        <f t="shared" si="0"/>
        <v>#N/A</v>
      </c>
      <c r="D42" s="2" t="e">
        <f t="shared" si="1"/>
        <v>#N/A</v>
      </c>
      <c r="E42" s="19" t="e">
        <f t="shared" si="2"/>
        <v>#N/A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 t="e">
        <f t="shared" si="4"/>
        <v>#N/A</v>
      </c>
      <c r="X42" s="79" t="e">
        <f t="shared" si="5"/>
        <v>#N/A</v>
      </c>
    </row>
    <row r="43" spans="1:24" hidden="1" x14ac:dyDescent="0.2">
      <c r="A43" s="20">
        <v>35</v>
      </c>
      <c r="B43" s="15"/>
      <c r="C43" s="19" t="e">
        <f t="shared" si="0"/>
        <v>#N/A</v>
      </c>
      <c r="D43" s="2" t="e">
        <f t="shared" si="1"/>
        <v>#N/A</v>
      </c>
      <c r="E43" s="19" t="e">
        <f t="shared" si="2"/>
        <v>#N/A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 t="e">
        <f t="shared" si="4"/>
        <v>#N/A</v>
      </c>
      <c r="X43" s="79" t="e">
        <f t="shared" si="5"/>
        <v>#N/A</v>
      </c>
    </row>
    <row r="44" spans="1:24" hidden="1" x14ac:dyDescent="0.2">
      <c r="A44" s="2">
        <v>36</v>
      </c>
      <c r="B44" s="15"/>
      <c r="C44" s="19" t="e">
        <f t="shared" si="0"/>
        <v>#N/A</v>
      </c>
      <c r="D44" s="2" t="e">
        <f t="shared" si="1"/>
        <v>#N/A</v>
      </c>
      <c r="E44" s="19" t="e">
        <f t="shared" si="2"/>
        <v>#N/A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 t="e">
        <f t="shared" si="4"/>
        <v>#N/A</v>
      </c>
      <c r="X44" s="79" t="e">
        <f t="shared" si="5"/>
        <v>#N/A</v>
      </c>
    </row>
    <row r="45" spans="1:24" hidden="1" x14ac:dyDescent="0.2">
      <c r="A45" s="20">
        <v>37</v>
      </c>
      <c r="B45" s="15"/>
      <c r="C45" s="19" t="e">
        <f t="shared" si="0"/>
        <v>#N/A</v>
      </c>
      <c r="D45" s="2" t="e">
        <f t="shared" si="1"/>
        <v>#N/A</v>
      </c>
      <c r="E45" s="19" t="e">
        <f t="shared" si="2"/>
        <v>#N/A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 t="e">
        <f t="shared" si="4"/>
        <v>#N/A</v>
      </c>
      <c r="X45" s="79" t="e">
        <f t="shared" si="5"/>
        <v>#N/A</v>
      </c>
    </row>
    <row r="46" spans="1:24" hidden="1" x14ac:dyDescent="0.2">
      <c r="A46" s="2">
        <v>38</v>
      </c>
      <c r="B46" s="15"/>
      <c r="C46" s="19" t="e">
        <f t="shared" si="0"/>
        <v>#N/A</v>
      </c>
      <c r="D46" s="2" t="e">
        <f t="shared" si="1"/>
        <v>#N/A</v>
      </c>
      <c r="E46" s="19" t="e">
        <f t="shared" si="2"/>
        <v>#N/A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 t="e">
        <f t="shared" si="4"/>
        <v>#N/A</v>
      </c>
      <c r="X46" s="79" t="e">
        <f t="shared" si="5"/>
        <v>#N/A</v>
      </c>
    </row>
    <row r="47" spans="1:24" hidden="1" x14ac:dyDescent="0.2">
      <c r="A47" s="20">
        <v>39</v>
      </c>
      <c r="B47" s="15"/>
      <c r="C47" s="19" t="e">
        <f t="shared" si="0"/>
        <v>#N/A</v>
      </c>
      <c r="D47" s="2" t="e">
        <f t="shared" si="1"/>
        <v>#N/A</v>
      </c>
      <c r="E47" s="19" t="e">
        <f t="shared" si="2"/>
        <v>#N/A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 t="e">
        <f t="shared" si="4"/>
        <v>#N/A</v>
      </c>
      <c r="X47" s="79" t="e">
        <f t="shared" si="5"/>
        <v>#N/A</v>
      </c>
    </row>
    <row r="48" spans="1:24" hidden="1" x14ac:dyDescent="0.2">
      <c r="A48" s="2">
        <v>40</v>
      </c>
      <c r="B48" s="15"/>
      <c r="C48" s="19" t="e">
        <f t="shared" si="0"/>
        <v>#N/A</v>
      </c>
      <c r="D48" s="2" t="e">
        <f t="shared" si="1"/>
        <v>#N/A</v>
      </c>
      <c r="E48" s="19" t="e">
        <f t="shared" si="2"/>
        <v>#N/A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 t="e">
        <f t="shared" si="4"/>
        <v>#N/A</v>
      </c>
      <c r="X48" s="79" t="e">
        <f t="shared" si="5"/>
        <v>#N/A</v>
      </c>
    </row>
    <row r="49" spans="1:24" hidden="1" x14ac:dyDescent="0.2">
      <c r="A49" s="20">
        <v>41</v>
      </c>
      <c r="B49" s="15"/>
      <c r="C49" s="19" t="e">
        <f t="shared" si="0"/>
        <v>#N/A</v>
      </c>
      <c r="D49" s="2" t="e">
        <f t="shared" si="1"/>
        <v>#N/A</v>
      </c>
      <c r="E49" s="19" t="e">
        <f t="shared" si="2"/>
        <v>#N/A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 t="e">
        <f t="shared" si="4"/>
        <v>#N/A</v>
      </c>
      <c r="X49" s="79" t="e">
        <f t="shared" si="5"/>
        <v>#N/A</v>
      </c>
    </row>
    <row r="50" spans="1:24" hidden="1" x14ac:dyDescent="0.2">
      <c r="A50" s="2">
        <v>42</v>
      </c>
      <c r="B50" s="15"/>
      <c r="C50" s="19" t="e">
        <f t="shared" si="0"/>
        <v>#N/A</v>
      </c>
      <c r="D50" s="2" t="e">
        <f t="shared" si="1"/>
        <v>#N/A</v>
      </c>
      <c r="E50" s="19" t="e">
        <f t="shared" si="2"/>
        <v>#N/A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 t="e">
        <f t="shared" si="4"/>
        <v>#N/A</v>
      </c>
      <c r="X50" s="79" t="e">
        <f t="shared" si="5"/>
        <v>#N/A</v>
      </c>
    </row>
    <row r="51" spans="1:24" hidden="1" x14ac:dyDescent="0.2">
      <c r="A51" s="20">
        <v>43</v>
      </c>
      <c r="B51" s="15"/>
      <c r="C51" s="19" t="e">
        <f t="shared" si="0"/>
        <v>#N/A</v>
      </c>
      <c r="D51" s="2" t="e">
        <f t="shared" si="1"/>
        <v>#N/A</v>
      </c>
      <c r="E51" s="19" t="e">
        <f t="shared" si="2"/>
        <v>#N/A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 t="e">
        <f t="shared" si="4"/>
        <v>#N/A</v>
      </c>
      <c r="X51" s="79" t="e">
        <f t="shared" si="5"/>
        <v>#N/A</v>
      </c>
    </row>
    <row r="52" spans="1:24" hidden="1" x14ac:dyDescent="0.2">
      <c r="A52" s="2">
        <v>44</v>
      </c>
      <c r="B52" s="15"/>
      <c r="C52" s="19" t="e">
        <f t="shared" si="0"/>
        <v>#N/A</v>
      </c>
      <c r="D52" s="2" t="e">
        <f t="shared" si="1"/>
        <v>#N/A</v>
      </c>
      <c r="E52" s="19" t="e">
        <f t="shared" si="2"/>
        <v>#N/A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e">
        <f t="shared" si="4"/>
        <v>#N/A</v>
      </c>
      <c r="X52" s="79" t="e">
        <f t="shared" si="5"/>
        <v>#N/A</v>
      </c>
    </row>
    <row r="53" spans="1:24" hidden="1" x14ac:dyDescent="0.2">
      <c r="A53" s="20">
        <v>45</v>
      </c>
      <c r="B53" s="15"/>
      <c r="C53" s="19" t="e">
        <f t="shared" si="0"/>
        <v>#N/A</v>
      </c>
      <c r="D53" s="2" t="e">
        <f t="shared" si="1"/>
        <v>#N/A</v>
      </c>
      <c r="E53" s="19" t="e">
        <f t="shared" si="2"/>
        <v>#N/A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 t="e">
        <f t="shared" si="4"/>
        <v>#N/A</v>
      </c>
      <c r="X53" s="79" t="e">
        <f t="shared" si="5"/>
        <v>#N/A</v>
      </c>
    </row>
    <row r="54" spans="1:24" hidden="1" x14ac:dyDescent="0.2">
      <c r="A54" s="2">
        <v>46</v>
      </c>
      <c r="B54" s="15"/>
      <c r="C54" s="19" t="e">
        <f t="shared" si="0"/>
        <v>#N/A</v>
      </c>
      <c r="D54" s="2" t="e">
        <f t="shared" si="1"/>
        <v>#N/A</v>
      </c>
      <c r="E54" s="19" t="e">
        <f t="shared" si="2"/>
        <v>#N/A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 t="e">
        <f t="shared" si="4"/>
        <v>#N/A</v>
      </c>
      <c r="X54" s="79" t="e">
        <f t="shared" si="5"/>
        <v>#N/A</v>
      </c>
    </row>
    <row r="55" spans="1:24" hidden="1" x14ac:dyDescent="0.2">
      <c r="A55" s="2">
        <v>47</v>
      </c>
      <c r="B55" s="15"/>
      <c r="C55" s="19" t="e">
        <f t="shared" si="0"/>
        <v>#N/A</v>
      </c>
      <c r="D55" s="2" t="e">
        <f t="shared" si="1"/>
        <v>#N/A</v>
      </c>
      <c r="E55" s="19" t="e">
        <f t="shared" si="2"/>
        <v>#N/A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 t="e">
        <f t="shared" si="4"/>
        <v>#N/A</v>
      </c>
    </row>
    <row r="56" spans="1:24" hidden="1" x14ac:dyDescent="0.2">
      <c r="A56" s="20">
        <v>48</v>
      </c>
      <c r="B56" s="15"/>
      <c r="C56" s="19" t="e">
        <f t="shared" si="0"/>
        <v>#N/A</v>
      </c>
      <c r="D56" s="2" t="e">
        <f t="shared" si="1"/>
        <v>#N/A</v>
      </c>
      <c r="E56" s="19" t="e">
        <f t="shared" si="2"/>
        <v>#N/A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 t="e">
        <f t="shared" si="4"/>
        <v>#N/A</v>
      </c>
    </row>
    <row r="57" spans="1:24" hidden="1" x14ac:dyDescent="0.2">
      <c r="A57" s="2">
        <v>49</v>
      </c>
      <c r="B57" s="15"/>
      <c r="C57" s="19" t="e">
        <f t="shared" si="0"/>
        <v>#N/A</v>
      </c>
      <c r="D57" s="2" t="e">
        <f t="shared" si="1"/>
        <v>#N/A</v>
      </c>
      <c r="E57" s="19" t="e">
        <f t="shared" si="2"/>
        <v>#N/A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 t="e">
        <f t="shared" si="4"/>
        <v>#N/A</v>
      </c>
    </row>
    <row r="58" spans="1:24" hidden="1" x14ac:dyDescent="0.2">
      <c r="A58" s="2">
        <v>50</v>
      </c>
      <c r="B58" s="15"/>
      <c r="C58" s="19" t="e">
        <f t="shared" si="0"/>
        <v>#N/A</v>
      </c>
      <c r="D58" s="2" t="e">
        <f t="shared" si="1"/>
        <v>#N/A</v>
      </c>
      <c r="E58" s="19" t="e">
        <f t="shared" si="2"/>
        <v>#N/A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 t="e">
        <f t="shared" si="4"/>
        <v>#N/A</v>
      </c>
    </row>
    <row r="59" spans="1:24" hidden="1" x14ac:dyDescent="0.2">
      <c r="A59" s="20">
        <v>51</v>
      </c>
      <c r="B59" s="15"/>
      <c r="C59" s="19" t="e">
        <f t="shared" si="0"/>
        <v>#N/A</v>
      </c>
      <c r="D59" s="2" t="e">
        <f t="shared" si="1"/>
        <v>#N/A</v>
      </c>
      <c r="E59" s="19" t="e">
        <f t="shared" si="2"/>
        <v>#N/A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 t="e">
        <f t="shared" si="4"/>
        <v>#N/A</v>
      </c>
    </row>
    <row r="60" spans="1:24" hidden="1" x14ac:dyDescent="0.2">
      <c r="A60" s="2">
        <v>52</v>
      </c>
      <c r="B60" s="15"/>
      <c r="C60" s="19" t="e">
        <f t="shared" si="0"/>
        <v>#N/A</v>
      </c>
      <c r="D60" s="2" t="e">
        <f t="shared" si="1"/>
        <v>#N/A</v>
      </c>
      <c r="E60" s="19" t="e">
        <f t="shared" si="2"/>
        <v>#N/A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 t="e">
        <f t="shared" si="4"/>
        <v>#N/A</v>
      </c>
    </row>
    <row r="61" spans="1:24" hidden="1" x14ac:dyDescent="0.2">
      <c r="A61" s="2">
        <v>53</v>
      </c>
      <c r="B61" s="15"/>
      <c r="C61" s="19" t="e">
        <f t="shared" si="0"/>
        <v>#N/A</v>
      </c>
      <c r="D61" s="2" t="e">
        <f t="shared" si="1"/>
        <v>#N/A</v>
      </c>
      <c r="E61" s="19" t="e">
        <f t="shared" si="2"/>
        <v>#N/A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 t="e">
        <f t="shared" si="4"/>
        <v>#N/A</v>
      </c>
    </row>
    <row r="62" spans="1:24" hidden="1" x14ac:dyDescent="0.2">
      <c r="A62" s="20">
        <v>54</v>
      </c>
      <c r="B62" s="15"/>
      <c r="C62" s="19" t="e">
        <f t="shared" si="0"/>
        <v>#N/A</v>
      </c>
      <c r="D62" s="2" t="e">
        <f t="shared" si="1"/>
        <v>#N/A</v>
      </c>
      <c r="E62" s="19" t="e">
        <f t="shared" si="2"/>
        <v>#N/A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 t="e">
        <f t="shared" si="4"/>
        <v>#N/A</v>
      </c>
    </row>
    <row r="63" spans="1:24" hidden="1" x14ac:dyDescent="0.2">
      <c r="A63" s="2">
        <v>55</v>
      </c>
      <c r="B63" s="15"/>
      <c r="C63" s="19" t="e">
        <f t="shared" si="0"/>
        <v>#N/A</v>
      </c>
      <c r="D63" s="2" t="e">
        <f t="shared" si="1"/>
        <v>#N/A</v>
      </c>
      <c r="E63" s="19" t="e">
        <f t="shared" si="2"/>
        <v>#N/A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 t="e">
        <f t="shared" si="4"/>
        <v>#N/A</v>
      </c>
    </row>
    <row r="64" spans="1:24" hidden="1" x14ac:dyDescent="0.2">
      <c r="A64" s="2">
        <v>56</v>
      </c>
      <c r="B64" s="15"/>
      <c r="C64" s="19" t="e">
        <f t="shared" si="0"/>
        <v>#N/A</v>
      </c>
      <c r="D64" s="2" t="e">
        <f t="shared" si="1"/>
        <v>#N/A</v>
      </c>
      <c r="E64" s="19" t="e">
        <f t="shared" si="2"/>
        <v>#N/A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 t="e">
        <f t="shared" si="4"/>
        <v>#N/A</v>
      </c>
    </row>
    <row r="65" spans="1:18" hidden="1" x14ac:dyDescent="0.2">
      <c r="A65" s="20">
        <v>57</v>
      </c>
      <c r="B65" s="15"/>
      <c r="C65" s="19" t="e">
        <f t="shared" si="0"/>
        <v>#N/A</v>
      </c>
      <c r="D65" s="2" t="e">
        <f t="shared" si="1"/>
        <v>#N/A</v>
      </c>
      <c r="E65" s="19" t="e">
        <f t="shared" si="2"/>
        <v>#N/A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 t="e">
        <f t="shared" si="4"/>
        <v>#N/A</v>
      </c>
    </row>
    <row r="66" spans="1:18" hidden="1" x14ac:dyDescent="0.2">
      <c r="A66" s="2">
        <v>58</v>
      </c>
      <c r="B66" s="15"/>
      <c r="C66" s="19" t="e">
        <f t="shared" si="0"/>
        <v>#N/A</v>
      </c>
      <c r="D66" s="2" t="e">
        <f t="shared" si="1"/>
        <v>#N/A</v>
      </c>
      <c r="E66" s="19" t="e">
        <f t="shared" si="2"/>
        <v>#N/A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 t="e">
        <f t="shared" si="4"/>
        <v>#N/A</v>
      </c>
    </row>
    <row r="67" spans="1:18" hidden="1" x14ac:dyDescent="0.2">
      <c r="A67" s="2">
        <v>59</v>
      </c>
      <c r="B67" s="15"/>
      <c r="C67" s="19" t="e">
        <f t="shared" si="0"/>
        <v>#N/A</v>
      </c>
      <c r="D67" s="2" t="e">
        <f t="shared" si="1"/>
        <v>#N/A</v>
      </c>
      <c r="E67" s="19" t="e">
        <f t="shared" si="2"/>
        <v>#N/A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 t="e">
        <f t="shared" si="4"/>
        <v>#N/A</v>
      </c>
    </row>
    <row r="68" spans="1:18" hidden="1" x14ac:dyDescent="0.2">
      <c r="A68" s="20">
        <v>60</v>
      </c>
      <c r="B68" s="15"/>
      <c r="C68" s="19" t="e">
        <f t="shared" si="0"/>
        <v>#N/A</v>
      </c>
      <c r="D68" s="2" t="e">
        <f t="shared" si="1"/>
        <v>#N/A</v>
      </c>
      <c r="E68" s="19" t="e">
        <f t="shared" si="2"/>
        <v>#N/A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 t="e">
        <f t="shared" si="4"/>
        <v>#N/A</v>
      </c>
    </row>
    <row r="69" spans="1:18" hidden="1" x14ac:dyDescent="0.2">
      <c r="A69" s="2">
        <v>61</v>
      </c>
      <c r="B69" s="15"/>
      <c r="C69" s="19" t="e">
        <f t="shared" si="0"/>
        <v>#N/A</v>
      </c>
      <c r="D69" s="2" t="e">
        <f t="shared" si="1"/>
        <v>#N/A</v>
      </c>
      <c r="E69" s="19" t="e">
        <f t="shared" si="2"/>
        <v>#N/A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 t="e">
        <f t="shared" si="4"/>
        <v>#N/A</v>
      </c>
    </row>
    <row r="70" spans="1:18" hidden="1" x14ac:dyDescent="0.2">
      <c r="A70" s="2">
        <v>62</v>
      </c>
      <c r="B70" s="15"/>
      <c r="C70" s="19" t="e">
        <f t="shared" si="0"/>
        <v>#N/A</v>
      </c>
      <c r="D70" s="2" t="e">
        <f t="shared" si="1"/>
        <v>#N/A</v>
      </c>
      <c r="E70" s="19" t="e">
        <f t="shared" si="2"/>
        <v>#N/A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 t="e">
        <f t="shared" si="4"/>
        <v>#N/A</v>
      </c>
    </row>
    <row r="71" spans="1:18" hidden="1" x14ac:dyDescent="0.2">
      <c r="A71" s="20">
        <v>63</v>
      </c>
      <c r="B71" s="15"/>
      <c r="C71" s="19" t="e">
        <f t="shared" si="0"/>
        <v>#N/A</v>
      </c>
      <c r="D71" s="2" t="e">
        <f t="shared" si="1"/>
        <v>#N/A</v>
      </c>
      <c r="E71" s="19" t="e">
        <f t="shared" si="2"/>
        <v>#N/A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 t="e">
        <f t="shared" si="4"/>
        <v>#N/A</v>
      </c>
    </row>
    <row r="72" spans="1:18" hidden="1" x14ac:dyDescent="0.2">
      <c r="A72" s="2">
        <v>64</v>
      </c>
      <c r="B72" s="15"/>
      <c r="C72" s="19" t="e">
        <f t="shared" si="0"/>
        <v>#N/A</v>
      </c>
      <c r="D72" s="2" t="e">
        <f t="shared" si="1"/>
        <v>#N/A</v>
      </c>
      <c r="E72" s="19" t="e">
        <f t="shared" si="2"/>
        <v>#N/A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 t="e">
        <f t="shared" si="4"/>
        <v>#N/A</v>
      </c>
    </row>
    <row r="73" spans="1:18" hidden="1" x14ac:dyDescent="0.2">
      <c r="A73" s="2">
        <v>65</v>
      </c>
      <c r="B73" s="15"/>
      <c r="C73" s="19" t="e">
        <f t="shared" ref="C73:C78" si="9">VLOOKUP($B73,$T:$W,2,0)</f>
        <v>#N/A</v>
      </c>
      <c r="D73" s="2" t="e">
        <f t="shared" ref="D73:D78" si="10">VLOOKUP($B73,$T:$W,3,0)</f>
        <v>#N/A</v>
      </c>
      <c r="E73" s="19" t="e">
        <f t="shared" ref="E73:E78" si="11">VLOOKUP($B73,$T:$W,4,0)</f>
        <v>#N/A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e">
        <f t="shared" ref="R73:R78" si="12">IF(SUM(I73:Q73)&lt;&gt;0,"",E73)</f>
        <v>#N/A</v>
      </c>
    </row>
    <row r="74" spans="1:18" hidden="1" x14ac:dyDescent="0.2">
      <c r="A74" s="20">
        <v>66</v>
      </c>
      <c r="B74" s="15"/>
      <c r="C74" s="19" t="e">
        <f t="shared" si="9"/>
        <v>#N/A</v>
      </c>
      <c r="D74" s="2" t="e">
        <f t="shared" si="10"/>
        <v>#N/A</v>
      </c>
      <c r="E74" s="19" t="e">
        <f t="shared" si="11"/>
        <v>#N/A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 t="e">
        <f t="shared" si="12"/>
        <v>#N/A</v>
      </c>
    </row>
    <row r="75" spans="1:18" hidden="1" x14ac:dyDescent="0.2">
      <c r="A75" s="2">
        <v>67</v>
      </c>
      <c r="B75" s="15"/>
      <c r="C75" s="19" t="e">
        <f t="shared" si="9"/>
        <v>#N/A</v>
      </c>
      <c r="D75" s="2" t="e">
        <f t="shared" si="10"/>
        <v>#N/A</v>
      </c>
      <c r="E75" s="19" t="e">
        <f t="shared" si="11"/>
        <v>#N/A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 t="e">
        <f t="shared" si="12"/>
        <v>#N/A</v>
      </c>
    </row>
    <row r="76" spans="1:18" hidden="1" x14ac:dyDescent="0.2">
      <c r="A76" s="2">
        <v>68</v>
      </c>
      <c r="B76" s="15"/>
      <c r="C76" s="19" t="e">
        <f t="shared" si="9"/>
        <v>#N/A</v>
      </c>
      <c r="D76" s="2" t="e">
        <f t="shared" si="10"/>
        <v>#N/A</v>
      </c>
      <c r="E76" s="19" t="e">
        <f t="shared" si="11"/>
        <v>#N/A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 t="e">
        <f t="shared" si="12"/>
        <v>#N/A</v>
      </c>
    </row>
    <row r="77" spans="1:18" hidden="1" x14ac:dyDescent="0.2">
      <c r="A77" s="20">
        <v>69</v>
      </c>
      <c r="B77" s="15"/>
      <c r="C77" s="19" t="e">
        <f t="shared" si="9"/>
        <v>#N/A</v>
      </c>
      <c r="D77" s="2" t="e">
        <f t="shared" si="10"/>
        <v>#N/A</v>
      </c>
      <c r="E77" s="19" t="e">
        <f t="shared" si="11"/>
        <v>#N/A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 t="e">
        <f t="shared" si="12"/>
        <v>#N/A</v>
      </c>
    </row>
    <row r="78" spans="1:18" hidden="1" x14ac:dyDescent="0.2">
      <c r="A78" s="2">
        <v>70</v>
      </c>
      <c r="B78" s="15"/>
      <c r="C78" s="19" t="e">
        <f t="shared" si="9"/>
        <v>#N/A</v>
      </c>
      <c r="D78" s="2" t="e">
        <f t="shared" si="10"/>
        <v>#N/A</v>
      </c>
      <c r="E78" s="19" t="e">
        <f t="shared" si="11"/>
        <v>#N/A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 t="e">
        <f t="shared" si="12"/>
        <v>#N/A</v>
      </c>
    </row>
    <row r="79" spans="1:18" x14ac:dyDescent="0.2">
      <c r="A79" s="2"/>
      <c r="B79" s="4"/>
      <c r="C79" s="19"/>
      <c r="D79" s="2"/>
      <c r="E79" s="1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outlineLevel="1" x14ac:dyDescent="0.2">
      <c r="A80" s="7" t="s">
        <v>128</v>
      </c>
      <c r="C80" s="12"/>
      <c r="D80" s="12"/>
      <c r="H80" s="82" t="s">
        <v>129</v>
      </c>
      <c r="I80" s="83">
        <f t="shared" ref="I80" si="13">IF(I84=MIN($I$84:$Q$84),1,(IF(SMALL($I$84:$Q$84,2)&lt;MIN($I$91:$Q$91),IF(I84=SMALL($I$84:$Q$84,2),2,""),"")))</f>
        <v>1</v>
      </c>
      <c r="J80" s="83"/>
      <c r="K80" s="83"/>
      <c r="L80" s="83"/>
      <c r="M80" s="83"/>
      <c r="N80" s="83"/>
      <c r="O80" s="83"/>
      <c r="P80" s="83"/>
      <c r="Q80" s="83"/>
    </row>
    <row r="81" spans="1:17" ht="15.75" outlineLevel="1" x14ac:dyDescent="0.25">
      <c r="C81" s="8" t="s">
        <v>130</v>
      </c>
      <c r="D81" s="8"/>
      <c r="F81" s="1"/>
      <c r="H81" s="82" t="s">
        <v>131</v>
      </c>
      <c r="I81">
        <f t="shared" ref="I81:Q81" si="14">MIN(I$9:I$78)</f>
        <v>5</v>
      </c>
      <c r="J81">
        <f t="shared" si="14"/>
        <v>2</v>
      </c>
      <c r="K81">
        <f t="shared" si="14"/>
        <v>0</v>
      </c>
      <c r="L81">
        <f t="shared" si="14"/>
        <v>0</v>
      </c>
      <c r="M81">
        <f t="shared" si="14"/>
        <v>0</v>
      </c>
      <c r="N81">
        <f t="shared" si="14"/>
        <v>0</v>
      </c>
      <c r="O81">
        <f t="shared" si="14"/>
        <v>0</v>
      </c>
      <c r="P81">
        <f t="shared" si="14"/>
        <v>0</v>
      </c>
      <c r="Q81">
        <f t="shared" si="14"/>
        <v>0</v>
      </c>
    </row>
    <row r="82" spans="1:17" ht="15.75" outlineLevel="1" x14ac:dyDescent="0.25">
      <c r="A82" s="8"/>
      <c r="B82" s="8"/>
      <c r="C82" s="1"/>
      <c r="D82" s="1"/>
      <c r="I82">
        <f t="shared" ref="I82:Q82" si="15">SMALL(I$9:I$78,2)</f>
        <v>6</v>
      </c>
      <c r="J82">
        <f t="shared" si="15"/>
        <v>8</v>
      </c>
      <c r="K82" t="e">
        <f t="shared" si="15"/>
        <v>#NUM!</v>
      </c>
      <c r="L82" t="e">
        <f t="shared" si="15"/>
        <v>#NUM!</v>
      </c>
      <c r="M82" t="e">
        <f t="shared" si="15"/>
        <v>#NUM!</v>
      </c>
      <c r="N82" t="e">
        <f t="shared" si="15"/>
        <v>#NUM!</v>
      </c>
      <c r="O82" t="e">
        <f t="shared" si="15"/>
        <v>#NUM!</v>
      </c>
      <c r="P82" t="e">
        <f t="shared" si="15"/>
        <v>#NUM!</v>
      </c>
      <c r="Q82" t="e">
        <f t="shared" si="15"/>
        <v>#NUM!</v>
      </c>
    </row>
    <row r="83" spans="1:17" outlineLevel="1" x14ac:dyDescent="0.2">
      <c r="A83" s="1"/>
      <c r="B83" s="1"/>
      <c r="C83" s="7"/>
      <c r="D83" s="7"/>
      <c r="I83">
        <f t="shared" ref="I83:Q83" si="16">SMALL(I$9:I$78,3)</f>
        <v>7</v>
      </c>
      <c r="J83" t="e">
        <f t="shared" si="16"/>
        <v>#NUM!</v>
      </c>
      <c r="K83" t="e">
        <f t="shared" si="16"/>
        <v>#NUM!</v>
      </c>
      <c r="L83" t="e">
        <f t="shared" si="16"/>
        <v>#NUM!</v>
      </c>
      <c r="M83" t="e">
        <f t="shared" si="16"/>
        <v>#NUM!</v>
      </c>
      <c r="N83" t="e">
        <f t="shared" si="16"/>
        <v>#NUM!</v>
      </c>
      <c r="O83" t="e">
        <f t="shared" si="16"/>
        <v>#NUM!</v>
      </c>
      <c r="P83" t="e">
        <f t="shared" si="16"/>
        <v>#NUM!</v>
      </c>
      <c r="Q83" t="e">
        <f t="shared" si="16"/>
        <v>#NUM!</v>
      </c>
    </row>
    <row r="84" spans="1:17" outlineLevel="1" x14ac:dyDescent="0.2">
      <c r="H84" s="1" t="s">
        <v>132</v>
      </c>
      <c r="I84" s="11">
        <f>IFERROR(SUM(I81:I83),"")</f>
        <v>18</v>
      </c>
      <c r="J84" s="11" t="str">
        <f t="shared" ref="J84:Q84" si="17">IFERROR(SUM(J81:J83),"")</f>
        <v/>
      </c>
      <c r="K84" s="11" t="str">
        <f t="shared" si="17"/>
        <v/>
      </c>
      <c r="L84" s="11" t="str">
        <f t="shared" si="17"/>
        <v/>
      </c>
      <c r="M84" s="11" t="str">
        <f t="shared" si="17"/>
        <v/>
      </c>
      <c r="N84" s="11" t="str">
        <f>IFERROR(SUM(N81:N83),"")</f>
        <v/>
      </c>
      <c r="O84" s="11" t="str">
        <f>IFERROR(SUM(O81:O83),"")</f>
        <v/>
      </c>
      <c r="P84" s="11" t="str">
        <f t="shared" si="17"/>
        <v/>
      </c>
      <c r="Q84" s="11" t="str">
        <f t="shared" si="17"/>
        <v/>
      </c>
    </row>
    <row r="85" spans="1:17" ht="25.5" outlineLevel="1" x14ac:dyDescent="0.2">
      <c r="H85" s="1"/>
      <c r="I85" s="25" t="str">
        <f t="shared" ref="I85:Q85" si="18">+I8</f>
        <v xml:space="preserve">Ivanhoe Robins </v>
      </c>
      <c r="J85" s="38" t="str">
        <f t="shared" si="18"/>
        <v>Corby AC</v>
      </c>
      <c r="K85" s="33">
        <f t="shared" si="18"/>
        <v>0</v>
      </c>
      <c r="L85" s="67">
        <f t="shared" si="18"/>
        <v>0</v>
      </c>
      <c r="M85" s="46">
        <f t="shared" si="18"/>
        <v>0</v>
      </c>
      <c r="N85" s="42">
        <f t="shared" si="18"/>
        <v>0</v>
      </c>
      <c r="O85" s="42">
        <f t="shared" si="18"/>
        <v>0</v>
      </c>
      <c r="P85" s="42">
        <f t="shared" si="18"/>
        <v>0</v>
      </c>
      <c r="Q85" s="42">
        <f t="shared" si="18"/>
        <v>0</v>
      </c>
    </row>
    <row r="86" spans="1:17" outlineLevel="1" x14ac:dyDescent="0.2"/>
    <row r="87" spans="1:17" outlineLevel="1" x14ac:dyDescent="0.2">
      <c r="H87" s="82" t="s">
        <v>129</v>
      </c>
      <c r="I87" s="84">
        <v>2</v>
      </c>
      <c r="J87" s="84" t="e">
        <f>IF(SMALL($I$84:$Q$84,2)&gt;MIN($I$91:$Q$91),IF(J91=MIN($I$91:$Q$91),2,""),"")</f>
        <v>#NUM!</v>
      </c>
      <c r="K87" s="84" t="e">
        <f t="shared" ref="K87:Q87" si="19">IF(SMALL($I$84:$Q$84,2)&gt;MIN($I$91:$Q$91),IF(K91=MIN($I$91:$Q$91),2,""),"")</f>
        <v>#NUM!</v>
      </c>
      <c r="L87" s="84" t="e">
        <f t="shared" si="19"/>
        <v>#NUM!</v>
      </c>
      <c r="M87" s="84" t="e">
        <f t="shared" si="19"/>
        <v>#NUM!</v>
      </c>
      <c r="N87" s="84" t="e">
        <f t="shared" si="19"/>
        <v>#NUM!</v>
      </c>
      <c r="O87" s="84" t="e">
        <f t="shared" si="19"/>
        <v>#NUM!</v>
      </c>
      <c r="P87" s="84" t="e">
        <f t="shared" si="19"/>
        <v>#NUM!</v>
      </c>
      <c r="Q87" s="84" t="e">
        <f t="shared" si="19"/>
        <v>#NUM!</v>
      </c>
    </row>
    <row r="88" spans="1:17" ht="15.75" outlineLevel="1" x14ac:dyDescent="0.25">
      <c r="C88" s="8" t="s">
        <v>133</v>
      </c>
      <c r="D88" s="8"/>
      <c r="F88" s="1"/>
      <c r="H88" s="82" t="s">
        <v>134</v>
      </c>
      <c r="I88">
        <f t="shared" ref="I88:Q88" si="20">SMALL(I$9:I$78,4)</f>
        <v>9</v>
      </c>
      <c r="J88" t="e">
        <f t="shared" si="20"/>
        <v>#NUM!</v>
      </c>
      <c r="K88" t="e">
        <f t="shared" si="20"/>
        <v>#NUM!</v>
      </c>
      <c r="L88" t="e">
        <f t="shared" si="20"/>
        <v>#NUM!</v>
      </c>
      <c r="M88" t="e">
        <f t="shared" si="20"/>
        <v>#NUM!</v>
      </c>
      <c r="N88" t="e">
        <f t="shared" si="20"/>
        <v>#NUM!</v>
      </c>
      <c r="O88" t="e">
        <f t="shared" si="20"/>
        <v>#NUM!</v>
      </c>
      <c r="P88" t="e">
        <f t="shared" si="20"/>
        <v>#NUM!</v>
      </c>
      <c r="Q88" t="e">
        <f t="shared" si="20"/>
        <v>#NUM!</v>
      </c>
    </row>
    <row r="89" spans="1:17" ht="15.75" outlineLevel="1" x14ac:dyDescent="0.25">
      <c r="A89" s="8"/>
      <c r="B89" s="6"/>
      <c r="C89" s="1"/>
      <c r="D89" s="1"/>
      <c r="H89" s="1"/>
      <c r="I89">
        <f t="shared" ref="I89:Q89" si="21">SMALL(I$9:I$78,5)</f>
        <v>10</v>
      </c>
      <c r="J89" t="e">
        <f t="shared" si="21"/>
        <v>#NUM!</v>
      </c>
      <c r="K89" t="e">
        <f t="shared" si="21"/>
        <v>#NUM!</v>
      </c>
      <c r="L89" t="e">
        <f t="shared" si="21"/>
        <v>#NUM!</v>
      </c>
      <c r="M89" t="e">
        <f t="shared" si="21"/>
        <v>#NUM!</v>
      </c>
      <c r="N89" t="e">
        <f t="shared" si="21"/>
        <v>#NUM!</v>
      </c>
      <c r="O89" t="e">
        <f t="shared" si="21"/>
        <v>#NUM!</v>
      </c>
      <c r="P89" t="e">
        <f t="shared" si="21"/>
        <v>#NUM!</v>
      </c>
      <c r="Q89" t="e">
        <f t="shared" si="21"/>
        <v>#NUM!</v>
      </c>
    </row>
    <row r="90" spans="1:17" outlineLevel="1" x14ac:dyDescent="0.2">
      <c r="H90" s="1"/>
      <c r="I90">
        <f t="shared" ref="I90:Q90" si="22">SMALL(I$9:I$78,6)</f>
        <v>14</v>
      </c>
      <c r="J90" t="e">
        <f t="shared" si="22"/>
        <v>#NUM!</v>
      </c>
      <c r="K90" t="e">
        <f t="shared" si="22"/>
        <v>#NUM!</v>
      </c>
      <c r="L90" t="e">
        <f t="shared" si="22"/>
        <v>#NUM!</v>
      </c>
      <c r="M90" t="e">
        <f t="shared" si="22"/>
        <v>#NUM!</v>
      </c>
      <c r="N90" t="e">
        <f t="shared" si="22"/>
        <v>#NUM!</v>
      </c>
      <c r="O90" t="e">
        <f t="shared" si="22"/>
        <v>#NUM!</v>
      </c>
      <c r="P90" t="e">
        <f t="shared" si="22"/>
        <v>#NUM!</v>
      </c>
      <c r="Q90" t="e">
        <f t="shared" si="22"/>
        <v>#NUM!</v>
      </c>
    </row>
    <row r="91" spans="1:17" outlineLevel="1" x14ac:dyDescent="0.2">
      <c r="C91" s="7"/>
      <c r="D91" s="7"/>
      <c r="H91" s="1" t="s">
        <v>135</v>
      </c>
      <c r="I91" s="11">
        <f>IFERROR(SUM(I88:I90),1000)</f>
        <v>33</v>
      </c>
      <c r="J91" s="11">
        <f>IFERROR(SUM(J88:J90),1000)</f>
        <v>1000</v>
      </c>
      <c r="K91" s="11">
        <f t="shared" ref="K91:Q91" si="23">IFERROR(SUM(K88:K90),1000)</f>
        <v>1000</v>
      </c>
      <c r="L91" s="11">
        <f t="shared" si="23"/>
        <v>1000</v>
      </c>
      <c r="M91" s="11">
        <f t="shared" si="23"/>
        <v>1000</v>
      </c>
      <c r="N91" s="11">
        <f>IFERROR(SUM(N88:N90),1000)</f>
        <v>1000</v>
      </c>
      <c r="O91" s="11">
        <f>IFERROR(SUM(O88:O90),1000)</f>
        <v>1000</v>
      </c>
      <c r="P91" s="11">
        <f t="shared" si="23"/>
        <v>1000</v>
      </c>
      <c r="Q91" s="11">
        <f t="shared" si="23"/>
        <v>1000</v>
      </c>
    </row>
    <row r="92" spans="1:17" outlineLevel="1" x14ac:dyDescent="0.2"/>
    <row r="93" spans="1:17" outlineLevel="1" x14ac:dyDescent="0.2"/>
    <row r="94" spans="1:17" outlineLevel="1" x14ac:dyDescent="0.2"/>
    <row r="96" spans="1:17" x14ac:dyDescent="0.2">
      <c r="A96" s="89"/>
      <c r="B96" s="90"/>
      <c r="C96" s="90"/>
      <c r="D96" s="90"/>
      <c r="E96" s="90"/>
      <c r="F96" s="90"/>
      <c r="G96" s="90"/>
      <c r="H96" s="91"/>
    </row>
    <row r="97" spans="1:8" ht="18" x14ac:dyDescent="0.25">
      <c r="A97" s="92"/>
      <c r="B97" s="93" t="s">
        <v>0</v>
      </c>
      <c r="C97" s="88"/>
      <c r="D97" s="88"/>
      <c r="E97" s="93"/>
      <c r="F97" s="88"/>
      <c r="G97" s="88"/>
      <c r="H97" s="94"/>
    </row>
    <row r="98" spans="1:8" ht="18" x14ac:dyDescent="0.25">
      <c r="A98" s="92"/>
      <c r="B98" s="93"/>
      <c r="C98" s="88"/>
      <c r="D98" s="88"/>
      <c r="E98" s="93"/>
      <c r="F98" s="88"/>
      <c r="G98" s="88"/>
      <c r="H98" s="94"/>
    </row>
    <row r="99" spans="1:8" ht="18" x14ac:dyDescent="0.25">
      <c r="A99" s="92"/>
      <c r="B99" s="93" t="s">
        <v>136</v>
      </c>
      <c r="C99" s="88"/>
      <c r="D99" s="88"/>
      <c r="E99" s="93"/>
      <c r="F99" s="88"/>
      <c r="G99" s="88"/>
      <c r="H99" s="94"/>
    </row>
    <row r="100" spans="1:8" x14ac:dyDescent="0.2">
      <c r="A100" s="92"/>
      <c r="B100" s="88"/>
      <c r="C100" s="88"/>
      <c r="D100" s="88"/>
      <c r="E100" s="88"/>
      <c r="F100" s="88"/>
      <c r="G100" s="88"/>
      <c r="H100" s="94"/>
    </row>
    <row r="101" spans="1:8" ht="20.100000000000001" customHeight="1" x14ac:dyDescent="0.25">
      <c r="A101" s="92"/>
      <c r="B101" s="93" t="str">
        <f>+A6</f>
        <v>Race 8 - Year 7 and 8 Boys</v>
      </c>
      <c r="C101" s="88"/>
      <c r="D101" s="88"/>
      <c r="E101" s="88"/>
      <c r="F101" s="88"/>
      <c r="G101" s="88"/>
      <c r="H101" s="94"/>
    </row>
    <row r="102" spans="1:8" x14ac:dyDescent="0.2">
      <c r="A102" s="92"/>
      <c r="B102" s="88"/>
      <c r="C102" s="88"/>
      <c r="D102" s="88"/>
      <c r="E102" s="88"/>
      <c r="F102" s="88"/>
      <c r="G102" s="88"/>
      <c r="H102" s="94"/>
    </row>
    <row r="103" spans="1:8" ht="15.75" x14ac:dyDescent="0.25">
      <c r="A103" s="92"/>
      <c r="B103" s="105" t="s">
        <v>137</v>
      </c>
      <c r="C103" s="96"/>
      <c r="D103" s="88"/>
      <c r="E103" s="88"/>
      <c r="F103" s="88"/>
      <c r="G103" s="88"/>
      <c r="H103" s="94"/>
    </row>
    <row r="104" spans="1:8" ht="20.100000000000001" customHeight="1" x14ac:dyDescent="0.2">
      <c r="A104" s="92"/>
      <c r="B104" s="98" t="s">
        <v>138</v>
      </c>
      <c r="C104" s="106" t="s">
        <v>14</v>
      </c>
      <c r="D104" s="106"/>
      <c r="E104" s="98" t="s">
        <v>15</v>
      </c>
      <c r="F104" s="98"/>
      <c r="G104" s="88"/>
      <c r="H104" s="107" t="s">
        <v>139</v>
      </c>
    </row>
    <row r="105" spans="1:8" x14ac:dyDescent="0.2">
      <c r="A105" s="92"/>
      <c r="B105" s="88">
        <v>1</v>
      </c>
      <c r="C105" s="97">
        <f>+B9</f>
        <v>555</v>
      </c>
      <c r="D105" s="88"/>
      <c r="E105" s="108" t="str">
        <f>+C9</f>
        <v>Dylan Bowley</v>
      </c>
      <c r="F105" s="88"/>
      <c r="G105" s="88"/>
      <c r="H105" s="94" t="str">
        <f>+E9</f>
        <v>Kettering Town Harriers</v>
      </c>
    </row>
    <row r="106" spans="1:8" x14ac:dyDescent="0.2">
      <c r="A106" s="92"/>
      <c r="B106" s="88">
        <v>2</v>
      </c>
      <c r="C106" s="97">
        <f>+B10</f>
        <v>353</v>
      </c>
      <c r="D106" s="88"/>
      <c r="E106" s="108" t="str">
        <f>+C10</f>
        <v>Luca Mayes</v>
      </c>
      <c r="F106" s="88"/>
      <c r="G106" s="88"/>
      <c r="H106" s="94" t="str">
        <f>+E10</f>
        <v>Corby AC</v>
      </c>
    </row>
    <row r="107" spans="1:8" x14ac:dyDescent="0.2">
      <c r="A107" s="92"/>
      <c r="B107" s="88">
        <v>3</v>
      </c>
      <c r="C107" s="97">
        <f>+B11</f>
        <v>751</v>
      </c>
      <c r="D107" s="88"/>
      <c r="E107" s="108" t="str">
        <f>+C11</f>
        <v>Alex Coleston-Shields</v>
      </c>
      <c r="F107" s="88"/>
      <c r="G107" s="88"/>
      <c r="H107" s="94" t="str">
        <f>+E11</f>
        <v>ENTRY ON DAY</v>
      </c>
    </row>
    <row r="108" spans="1:8" x14ac:dyDescent="0.2">
      <c r="A108" s="92"/>
      <c r="B108" s="88"/>
      <c r="C108" s="88"/>
      <c r="D108" s="88"/>
      <c r="E108" s="88"/>
      <c r="F108" s="88"/>
      <c r="G108" s="88"/>
      <c r="H108" s="94"/>
    </row>
    <row r="109" spans="1:8" x14ac:dyDescent="0.2">
      <c r="A109" s="92"/>
      <c r="B109" s="88"/>
      <c r="C109" s="88"/>
      <c r="D109" s="88"/>
      <c r="E109" s="88"/>
      <c r="F109" s="88"/>
      <c r="G109" s="88"/>
      <c r="H109" s="94"/>
    </row>
    <row r="110" spans="1:8" ht="15.75" x14ac:dyDescent="0.25">
      <c r="A110" s="92"/>
      <c r="B110" s="105" t="s">
        <v>140</v>
      </c>
      <c r="C110" s="96"/>
      <c r="D110" s="88"/>
      <c r="E110" s="9"/>
      <c r="F110" s="88"/>
      <c r="G110" s="88"/>
      <c r="H110" s="94"/>
    </row>
    <row r="111" spans="1:8" ht="15.75" x14ac:dyDescent="0.25">
      <c r="A111" s="92"/>
      <c r="B111" s="88"/>
      <c r="C111" s="95" t="s">
        <v>141</v>
      </c>
      <c r="D111" s="95"/>
      <c r="E111" s="86" t="str">
        <f>HLOOKUP(1,$I$80:$Q$85,6,0)</f>
        <v xml:space="preserve">Ivanhoe Robins </v>
      </c>
      <c r="F111" s="88"/>
      <c r="G111" s="88"/>
      <c r="H111" s="94"/>
    </row>
    <row r="112" spans="1:8" x14ac:dyDescent="0.2">
      <c r="A112" s="92"/>
      <c r="B112" s="98" t="s">
        <v>138</v>
      </c>
      <c r="C112" s="106" t="s">
        <v>14</v>
      </c>
      <c r="D112" s="88"/>
      <c r="E112" s="98" t="s">
        <v>15</v>
      </c>
      <c r="F112" s="88"/>
      <c r="G112" s="88"/>
      <c r="H112" s="94"/>
    </row>
    <row r="113" spans="1:8" x14ac:dyDescent="0.2">
      <c r="A113" s="92"/>
      <c r="B113" s="88">
        <f>HLOOKUP(1,$I$80:$Q$85,2,0)</f>
        <v>5</v>
      </c>
      <c r="C113" s="97">
        <f>VLOOKUP($B113,$A$8:$C$78,2,0)</f>
        <v>381</v>
      </c>
      <c r="D113" s="88"/>
      <c r="E113" s="108" t="str">
        <f>VLOOKUP($B113,$A$8:$C$78,3,0)</f>
        <v>Jack Roe</v>
      </c>
      <c r="F113" s="88"/>
      <c r="G113" s="88"/>
      <c r="H113" s="94"/>
    </row>
    <row r="114" spans="1:8" x14ac:dyDescent="0.2">
      <c r="A114" s="92"/>
      <c r="B114" s="88">
        <f>HLOOKUP(1,$I$80:$Q$85,3,0)</f>
        <v>6</v>
      </c>
      <c r="C114" s="97">
        <f>VLOOKUP($B114,$A$8:$C$78,2,0)</f>
        <v>650</v>
      </c>
      <c r="D114" s="88"/>
      <c r="E114" s="108" t="str">
        <f>VLOOKUP($B114,$A$8:$C$75,3,0)</f>
        <v>Joseph Talbot</v>
      </c>
      <c r="F114" s="88"/>
      <c r="G114" s="88"/>
      <c r="H114" s="94"/>
    </row>
    <row r="115" spans="1:8" x14ac:dyDescent="0.2">
      <c r="A115" s="92"/>
      <c r="B115" s="88">
        <f>HLOOKUP(1,$I$80:$Q$85,4,0)</f>
        <v>7</v>
      </c>
      <c r="C115" s="97">
        <f>VLOOKUP($B115,$A$8:$C$78,2,0)</f>
        <v>384</v>
      </c>
      <c r="D115" s="88"/>
      <c r="E115" s="108" t="str">
        <f>VLOOKUP($B115,$A$8:$C$75,3,0)</f>
        <v>Luca Michalowski</v>
      </c>
      <c r="F115" s="88"/>
      <c r="G115" s="88"/>
      <c r="H115" s="94"/>
    </row>
    <row r="116" spans="1:8" ht="13.5" thickBot="1" x14ac:dyDescent="0.25">
      <c r="A116" s="99" t="s">
        <v>142</v>
      </c>
      <c r="B116" s="87">
        <f>SUM(B113:B115)</f>
        <v>18</v>
      </c>
      <c r="C116" s="88"/>
      <c r="D116" s="88"/>
      <c r="E116" s="88"/>
      <c r="F116" s="88"/>
      <c r="G116" s="88"/>
      <c r="H116" s="94"/>
    </row>
    <row r="117" spans="1:8" ht="13.5" thickTop="1" x14ac:dyDescent="0.2">
      <c r="A117" s="92"/>
      <c r="B117" s="88"/>
      <c r="C117" s="88"/>
      <c r="D117" s="88"/>
      <c r="E117" s="88"/>
      <c r="F117" s="88"/>
      <c r="G117" s="88"/>
      <c r="H117" s="94"/>
    </row>
    <row r="118" spans="1:8" x14ac:dyDescent="0.2">
      <c r="A118" s="92"/>
      <c r="B118" s="88"/>
      <c r="C118" s="88"/>
      <c r="D118" s="88"/>
      <c r="E118" s="88"/>
      <c r="F118" s="88"/>
      <c r="G118" s="88"/>
      <c r="H118" s="94"/>
    </row>
    <row r="119" spans="1:8" ht="15.75" x14ac:dyDescent="0.25">
      <c r="A119" s="92"/>
      <c r="B119" s="105" t="s">
        <v>143</v>
      </c>
      <c r="C119" s="96"/>
      <c r="D119" s="88"/>
      <c r="E119" s="9"/>
      <c r="F119" s="88"/>
      <c r="G119" s="88"/>
      <c r="H119" s="94"/>
    </row>
    <row r="120" spans="1:8" ht="15.75" x14ac:dyDescent="0.25">
      <c r="A120" s="92"/>
      <c r="B120" s="88"/>
      <c r="C120" s="95" t="s">
        <v>144</v>
      </c>
      <c r="D120" s="95"/>
      <c r="E120" s="86" t="str">
        <f>+E111</f>
        <v xml:space="preserve">Ivanhoe Robins </v>
      </c>
      <c r="F120" s="88"/>
      <c r="G120" s="88"/>
      <c r="H120" s="94"/>
    </row>
    <row r="121" spans="1:8" x14ac:dyDescent="0.2">
      <c r="A121" s="92"/>
      <c r="B121" s="98" t="s">
        <v>138</v>
      </c>
      <c r="C121" s="106" t="s">
        <v>14</v>
      </c>
      <c r="D121" s="88"/>
      <c r="E121" s="98" t="s">
        <v>15</v>
      </c>
      <c r="F121" s="88"/>
      <c r="G121" s="88"/>
      <c r="H121" s="94"/>
    </row>
    <row r="122" spans="1:8" x14ac:dyDescent="0.2">
      <c r="A122" s="92"/>
      <c r="B122" s="88">
        <f>HLOOKUP(2,$I$87:$Q$90,2,0)</f>
        <v>9</v>
      </c>
      <c r="C122" s="97">
        <f>VLOOKUP($B122,$A$8:$C$75,2,0)</f>
        <v>773</v>
      </c>
      <c r="D122" s="88"/>
      <c r="E122" s="108" t="str">
        <f>VLOOKUP($B122,$A$8:$C$75,3,0)</f>
        <v>Max Potter</v>
      </c>
      <c r="F122" s="88"/>
      <c r="G122" s="88"/>
      <c r="H122" s="94"/>
    </row>
    <row r="123" spans="1:8" x14ac:dyDescent="0.2">
      <c r="A123" s="92"/>
      <c r="B123" s="88">
        <f>HLOOKUP(2,$I$87:$Q$90,3,0)</f>
        <v>10</v>
      </c>
      <c r="C123" s="97">
        <f>VLOOKUP($B123,$A$8:$C$75,2,0)</f>
        <v>411</v>
      </c>
      <c r="D123" s="88"/>
      <c r="E123" s="108" t="str">
        <f>VLOOKUP($B123,$A$8:$C$75,3,0)</f>
        <v>Toby Smith</v>
      </c>
      <c r="F123" s="88"/>
      <c r="G123" s="88"/>
      <c r="H123" s="94"/>
    </row>
    <row r="124" spans="1:8" x14ac:dyDescent="0.2">
      <c r="A124" s="92"/>
      <c r="B124" s="88">
        <f>HLOOKUP(2,$I$87:$Q$90,4,0)</f>
        <v>14</v>
      </c>
      <c r="C124" s="97">
        <f>VLOOKUP($B124,$A$8:$C$75,2,0)</f>
        <v>496</v>
      </c>
      <c r="D124" s="88"/>
      <c r="E124" s="108" t="str">
        <f>VLOOKUP($B124,$A$8:$C$75,3,0)</f>
        <v>James Cannon</v>
      </c>
      <c r="F124" s="88"/>
      <c r="G124" s="88"/>
      <c r="H124" s="94"/>
    </row>
    <row r="125" spans="1:8" ht="13.5" thickBot="1" x14ac:dyDescent="0.25">
      <c r="A125" s="99" t="s">
        <v>142</v>
      </c>
      <c r="B125" s="87">
        <f>SUM(B122:B124)</f>
        <v>33</v>
      </c>
      <c r="C125" s="88"/>
      <c r="D125" s="88"/>
      <c r="E125" s="88"/>
      <c r="F125" s="88"/>
      <c r="G125" s="88"/>
      <c r="H125" s="94"/>
    </row>
    <row r="126" spans="1:8" ht="13.5" thickTop="1" x14ac:dyDescent="0.2">
      <c r="A126" s="100"/>
      <c r="B126" s="101"/>
      <c r="C126" s="102"/>
      <c r="D126" s="101"/>
      <c r="E126" s="103"/>
      <c r="F126" s="101"/>
      <c r="G126" s="101"/>
      <c r="H126" s="104"/>
    </row>
  </sheetData>
  <pageMargins left="0.27559055118110237" right="0.47244094488188981" top="0.43307086614173229" bottom="0.47244094488188981" header="0.39370078740157483" footer="0.51181102362204722"/>
  <pageSetup paperSize="9" scale="85" fitToHeight="0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126"/>
  <sheetViews>
    <sheetView tabSelected="1" zoomScale="90" zoomScaleNormal="90" workbookViewId="0">
      <pane xSplit="8" ySplit="8" topLeftCell="I9" activePane="bottomRight" state="frozen"/>
      <selection activeCell="G44" sqref="G44"/>
      <selection pane="topRight" activeCell="G44" sqref="G44"/>
      <selection pane="bottomLeft" activeCell="G44" sqref="G44"/>
      <selection pane="bottomRight" activeCell="C83" sqref="C83"/>
    </sheetView>
  </sheetViews>
  <sheetFormatPr defaultRowHeight="12.75" outlineLevelRow="1" outlineLevelCol="1" x14ac:dyDescent="0.2"/>
  <cols>
    <col min="1" max="1" width="7.42578125" customWidth="1"/>
    <col min="2" max="2" width="7.7109375" customWidth="1"/>
    <col min="3" max="3" width="27" bestFit="1" customWidth="1"/>
    <col min="4" max="4" width="12" bestFit="1" customWidth="1"/>
    <col min="5" max="5" width="28.85546875" customWidth="1"/>
    <col min="6" max="7" width="9.140625" hidden="1" customWidth="1" outlineLevel="1"/>
    <col min="8" max="8" width="19.140625" bestFit="1" customWidth="1" collapsed="1"/>
    <col min="9" max="10" width="9.140625" customWidth="1" outlineLevel="1"/>
    <col min="11" max="11" width="10.7109375" customWidth="1" outlineLevel="1"/>
    <col min="12" max="12" width="12.5703125" customWidth="1" outlineLevel="1"/>
    <col min="13" max="13" width="10.42578125" hidden="1" customWidth="1" outlineLevel="1"/>
    <col min="14" max="17" width="10.140625" hidden="1" customWidth="1" outlineLevel="1"/>
    <col min="18" max="18" width="24.7109375" hidden="1" customWidth="1" outlineLevel="1"/>
    <col min="19" max="20" width="0" hidden="1" customWidth="1"/>
    <col min="21" max="21" width="22.5703125" hidden="1" customWidth="1"/>
    <col min="22" max="22" width="0" hidden="1" customWidth="1"/>
    <col min="23" max="23" width="26.85546875" hidden="1" customWidth="1"/>
    <col min="24" max="24" width="0" hidden="1" customWidth="1"/>
  </cols>
  <sheetData>
    <row r="2" spans="1:24" ht="18" x14ac:dyDescent="0.25">
      <c r="A2" s="3" t="s">
        <v>0</v>
      </c>
      <c r="C2" s="3"/>
      <c r="D2" s="3"/>
      <c r="E2" s="3"/>
    </row>
    <row r="3" spans="1:24" ht="18" x14ac:dyDescent="0.25">
      <c r="A3" s="3"/>
      <c r="C3" s="3"/>
      <c r="D3" s="3"/>
      <c r="E3" s="3"/>
    </row>
    <row r="4" spans="1:24" ht="18" x14ac:dyDescent="0.25">
      <c r="A4" s="3" t="s">
        <v>58</v>
      </c>
      <c r="C4" s="3"/>
      <c r="D4" s="3"/>
      <c r="E4" t="s">
        <v>7</v>
      </c>
      <c r="H4" s="18" t="s">
        <v>517</v>
      </c>
    </row>
    <row r="6" spans="1:24" ht="18" x14ac:dyDescent="0.25">
      <c r="A6" s="3" t="s">
        <v>518</v>
      </c>
      <c r="E6" s="7" t="s">
        <v>491</v>
      </c>
      <c r="F6" t="s">
        <v>11</v>
      </c>
      <c r="G6" t="s">
        <v>11</v>
      </c>
      <c r="H6" s="12" t="s">
        <v>11</v>
      </c>
      <c r="I6" s="4"/>
      <c r="J6" s="4"/>
      <c r="L6" s="4"/>
    </row>
    <row r="7" spans="1:24" x14ac:dyDescent="0.2">
      <c r="A7" s="27"/>
      <c r="B7" s="80"/>
      <c r="C7" s="27"/>
      <c r="D7" s="24"/>
      <c r="E7" s="24"/>
      <c r="F7" s="77"/>
      <c r="G7" s="77"/>
      <c r="H7" s="24"/>
      <c r="T7" s="27">
        <v>27</v>
      </c>
      <c r="U7" s="27"/>
      <c r="V7" s="26" t="s">
        <v>62</v>
      </c>
      <c r="W7" s="24"/>
    </row>
    <row r="8" spans="1:24" ht="38.25" x14ac:dyDescent="0.2">
      <c r="A8" s="29" t="s">
        <v>13</v>
      </c>
      <c r="B8" s="81" t="s">
        <v>14</v>
      </c>
      <c r="C8" s="26" t="s">
        <v>15</v>
      </c>
      <c r="D8" s="28" t="s">
        <v>16</v>
      </c>
      <c r="E8" s="26" t="s">
        <v>17</v>
      </c>
      <c r="F8" s="47" t="s">
        <v>3</v>
      </c>
      <c r="G8" s="47" t="s">
        <v>4</v>
      </c>
      <c r="H8" s="31" t="s">
        <v>5</v>
      </c>
      <c r="I8" s="47" t="s">
        <v>39</v>
      </c>
      <c r="J8" s="37" t="s">
        <v>217</v>
      </c>
      <c r="K8" s="44" t="s">
        <v>45</v>
      </c>
      <c r="L8" s="75" t="s">
        <v>22</v>
      </c>
      <c r="M8" s="22"/>
      <c r="N8" s="22"/>
      <c r="O8" s="22"/>
      <c r="P8" s="22"/>
      <c r="Q8" s="22"/>
      <c r="R8" s="78" t="s">
        <v>69</v>
      </c>
      <c r="T8" s="30" t="s">
        <v>14</v>
      </c>
      <c r="U8" s="26" t="s">
        <v>15</v>
      </c>
      <c r="V8" s="28" t="s">
        <v>16</v>
      </c>
      <c r="W8" s="26" t="s">
        <v>17</v>
      </c>
      <c r="X8" s="79" t="s">
        <v>70</v>
      </c>
    </row>
    <row r="9" spans="1:24" x14ac:dyDescent="0.2">
      <c r="A9" s="20">
        <v>1</v>
      </c>
      <c r="B9" s="21">
        <v>447</v>
      </c>
      <c r="C9" s="19" t="str">
        <f t="shared" ref="C9:C72" si="0">VLOOKUP($B9,$T:$W,2,0)</f>
        <v>Maya Stokes</v>
      </c>
      <c r="D9" s="2">
        <f t="shared" ref="D9:D72" si="1">VLOOKUP($B9,$T:$W,3,0)</f>
        <v>8</v>
      </c>
      <c r="E9" s="19" t="str">
        <f t="shared" ref="E9:E72" si="2">VLOOKUP($B9,$T:$W,4,0)</f>
        <v>Charnwood</v>
      </c>
      <c r="F9" s="4">
        <v>10</v>
      </c>
      <c r="G9" s="4">
        <v>39</v>
      </c>
      <c r="H9" s="17">
        <f>+F9+G9/100</f>
        <v>10.39</v>
      </c>
      <c r="I9" s="4">
        <f t="shared" ref="I9:Q24" si="3">IF($E9=I$8,+$A9,"")</f>
        <v>1</v>
      </c>
      <c r="J9" s="4" t="str">
        <f t="shared" si="3"/>
        <v/>
      </c>
      <c r="K9" s="4" t="str">
        <f t="shared" si="3"/>
        <v/>
      </c>
      <c r="L9" s="4" t="str">
        <f t="shared" si="3"/>
        <v/>
      </c>
      <c r="M9" s="4" t="str">
        <f t="shared" si="3"/>
        <v/>
      </c>
      <c r="N9" s="4" t="str">
        <f t="shared" si="3"/>
        <v/>
      </c>
      <c r="O9" s="4" t="str">
        <f t="shared" si="3"/>
        <v/>
      </c>
      <c r="P9" s="4" t="str">
        <f t="shared" si="3"/>
        <v/>
      </c>
      <c r="Q9" s="4" t="str">
        <f t="shared" si="3"/>
        <v/>
      </c>
      <c r="R9" s="4" t="str">
        <f t="shared" ref="R9:R72" si="4">IF(SUM(I9:Q9)&lt;&gt;0,"",E9)</f>
        <v/>
      </c>
      <c r="T9" s="21">
        <v>387</v>
      </c>
      <c r="U9" s="19" t="s">
        <v>519</v>
      </c>
      <c r="V9" s="20">
        <v>7</v>
      </c>
      <c r="W9" s="48" t="s">
        <v>39</v>
      </c>
      <c r="X9" s="79">
        <f t="shared" ref="X9:X54" si="5">VLOOKUP(T9,B:B,1,0)</f>
        <v>387</v>
      </c>
    </row>
    <row r="10" spans="1:24" x14ac:dyDescent="0.2">
      <c r="A10" s="2">
        <v>2</v>
      </c>
      <c r="B10" s="21">
        <v>387</v>
      </c>
      <c r="C10" s="19" t="str">
        <f t="shared" si="0"/>
        <v>Lexie McLoughlin</v>
      </c>
      <c r="D10" s="2">
        <f t="shared" si="1"/>
        <v>7</v>
      </c>
      <c r="E10" s="19" t="str">
        <f t="shared" si="2"/>
        <v>Charnwood</v>
      </c>
      <c r="F10" s="4">
        <v>11</v>
      </c>
      <c r="G10" s="4">
        <v>1</v>
      </c>
      <c r="H10" s="17">
        <f t="shared" ref="H10:H38" si="6">+F10+G10/100</f>
        <v>11.01</v>
      </c>
      <c r="I10" s="4">
        <f t="shared" si="3"/>
        <v>2</v>
      </c>
      <c r="J10" s="4" t="str">
        <f t="shared" si="3"/>
        <v/>
      </c>
      <c r="K10" s="4" t="str">
        <f t="shared" si="3"/>
        <v/>
      </c>
      <c r="L10" s="4" t="str">
        <f t="shared" si="3"/>
        <v/>
      </c>
      <c r="M10" s="4" t="str">
        <f t="shared" si="3"/>
        <v/>
      </c>
      <c r="N10" s="4" t="str">
        <f t="shared" si="3"/>
        <v/>
      </c>
      <c r="O10" s="4" t="str">
        <f t="shared" si="3"/>
        <v/>
      </c>
      <c r="P10" s="4" t="str">
        <f t="shared" si="3"/>
        <v/>
      </c>
      <c r="Q10" s="4" t="str">
        <f t="shared" si="3"/>
        <v/>
      </c>
      <c r="R10" s="4" t="str">
        <f t="shared" si="4"/>
        <v/>
      </c>
      <c r="T10" s="21">
        <v>392</v>
      </c>
      <c r="U10" s="2" t="s">
        <v>520</v>
      </c>
      <c r="V10" s="2">
        <v>8</v>
      </c>
      <c r="W10" s="61" t="s">
        <v>45</v>
      </c>
      <c r="X10" s="79">
        <f t="shared" si="5"/>
        <v>392</v>
      </c>
    </row>
    <row r="11" spans="1:24" x14ac:dyDescent="0.2">
      <c r="A11" s="20">
        <v>3</v>
      </c>
      <c r="B11" s="21">
        <v>413</v>
      </c>
      <c r="C11" s="19" t="str">
        <f t="shared" si="0"/>
        <v>Olivia Bonshor</v>
      </c>
      <c r="D11" s="2">
        <f t="shared" si="1"/>
        <v>7</v>
      </c>
      <c r="E11" s="19" t="str">
        <f t="shared" si="2"/>
        <v>Charnwood</v>
      </c>
      <c r="F11" s="4">
        <f t="shared" ref="F11:F74" si="7">+F10</f>
        <v>11</v>
      </c>
      <c r="G11" s="4">
        <v>6</v>
      </c>
      <c r="H11" s="17">
        <f t="shared" si="6"/>
        <v>11.06</v>
      </c>
      <c r="I11" s="4">
        <f t="shared" si="3"/>
        <v>3</v>
      </c>
      <c r="J11" s="4" t="str">
        <f t="shared" si="3"/>
        <v/>
      </c>
      <c r="K11" s="4" t="str">
        <f t="shared" si="3"/>
        <v/>
      </c>
      <c r="L11" s="4" t="str">
        <f t="shared" si="3"/>
        <v/>
      </c>
      <c r="M11" s="4" t="str">
        <f t="shared" si="3"/>
        <v/>
      </c>
      <c r="N11" s="4" t="str">
        <f t="shared" si="3"/>
        <v/>
      </c>
      <c r="O11" s="4" t="str">
        <f t="shared" si="3"/>
        <v/>
      </c>
      <c r="P11" s="4" t="str">
        <f t="shared" si="3"/>
        <v/>
      </c>
      <c r="Q11" s="4" t="str">
        <f t="shared" si="3"/>
        <v/>
      </c>
      <c r="R11" s="4" t="str">
        <f t="shared" si="4"/>
        <v/>
      </c>
      <c r="T11" s="21">
        <v>403</v>
      </c>
      <c r="U11" s="2" t="s">
        <v>521</v>
      </c>
      <c r="V11" s="2">
        <v>7</v>
      </c>
      <c r="W11" s="19" t="s">
        <v>522</v>
      </c>
      <c r="X11" s="79" t="e">
        <f t="shared" si="5"/>
        <v>#N/A</v>
      </c>
    </row>
    <row r="12" spans="1:24" x14ac:dyDescent="0.2">
      <c r="A12" s="2">
        <v>4</v>
      </c>
      <c r="B12" s="21">
        <v>770</v>
      </c>
      <c r="C12" s="19" t="str">
        <f t="shared" si="0"/>
        <v>Imogen Dee</v>
      </c>
      <c r="D12" s="2">
        <f t="shared" si="1"/>
        <v>7</v>
      </c>
      <c r="E12" s="19" t="str">
        <f t="shared" si="2"/>
        <v>ENTRY ON DAY</v>
      </c>
      <c r="F12" s="4">
        <f t="shared" si="7"/>
        <v>11</v>
      </c>
      <c r="G12" s="4">
        <v>22</v>
      </c>
      <c r="H12" s="17">
        <f t="shared" si="6"/>
        <v>11.22</v>
      </c>
      <c r="I12" s="4" t="str">
        <f t="shared" si="3"/>
        <v/>
      </c>
      <c r="J12" s="4" t="str">
        <f t="shared" si="3"/>
        <v/>
      </c>
      <c r="K12" s="4" t="str">
        <f t="shared" si="3"/>
        <v/>
      </c>
      <c r="L12" s="4" t="str">
        <f t="shared" si="3"/>
        <v/>
      </c>
      <c r="M12" s="4" t="str">
        <f t="shared" si="3"/>
        <v/>
      </c>
      <c r="N12" s="4" t="str">
        <f t="shared" si="3"/>
        <v/>
      </c>
      <c r="O12" s="4" t="str">
        <f t="shared" si="3"/>
        <v/>
      </c>
      <c r="P12" s="4" t="str">
        <f t="shared" si="3"/>
        <v/>
      </c>
      <c r="Q12" s="4" t="str">
        <f t="shared" si="3"/>
        <v/>
      </c>
      <c r="R12" s="4" t="str">
        <f t="shared" si="4"/>
        <v>ENTRY ON DAY</v>
      </c>
      <c r="T12" s="21">
        <v>405</v>
      </c>
      <c r="U12" s="2" t="s">
        <v>523</v>
      </c>
      <c r="V12" s="2">
        <v>7</v>
      </c>
      <c r="W12" s="36" t="s">
        <v>217</v>
      </c>
      <c r="X12" s="79">
        <f t="shared" si="5"/>
        <v>405</v>
      </c>
    </row>
    <row r="13" spans="1:24" x14ac:dyDescent="0.2">
      <c r="A13" s="20">
        <v>5</v>
      </c>
      <c r="B13" s="21">
        <v>684</v>
      </c>
      <c r="C13" s="19" t="str">
        <f t="shared" si="0"/>
        <v>Gemma Newport</v>
      </c>
      <c r="D13" s="2">
        <f t="shared" si="1"/>
        <v>7</v>
      </c>
      <c r="E13" s="19" t="str">
        <f t="shared" si="2"/>
        <v>Charnwood</v>
      </c>
      <c r="F13" s="4">
        <f t="shared" si="7"/>
        <v>11</v>
      </c>
      <c r="G13" s="4">
        <v>44</v>
      </c>
      <c r="H13" s="17">
        <f t="shared" si="6"/>
        <v>11.44</v>
      </c>
      <c r="I13" s="4">
        <f t="shared" si="3"/>
        <v>5</v>
      </c>
      <c r="J13" s="4" t="str">
        <f t="shared" si="3"/>
        <v/>
      </c>
      <c r="K13" s="4" t="str">
        <f t="shared" si="3"/>
        <v/>
      </c>
      <c r="L13" s="4" t="str">
        <f t="shared" si="3"/>
        <v/>
      </c>
      <c r="M13" s="4" t="str">
        <f t="shared" si="3"/>
        <v/>
      </c>
      <c r="N13" s="4" t="str">
        <f t="shared" si="3"/>
        <v/>
      </c>
      <c r="O13" s="4" t="str">
        <f t="shared" si="3"/>
        <v/>
      </c>
      <c r="P13" s="4" t="str">
        <f t="shared" si="3"/>
        <v/>
      </c>
      <c r="Q13" s="4" t="str">
        <f t="shared" si="3"/>
        <v/>
      </c>
      <c r="R13" s="4" t="str">
        <f t="shared" si="4"/>
        <v/>
      </c>
      <c r="T13" s="21">
        <v>413</v>
      </c>
      <c r="U13" s="2" t="s">
        <v>524</v>
      </c>
      <c r="V13" s="2">
        <v>7</v>
      </c>
      <c r="W13" s="48" t="s">
        <v>39</v>
      </c>
      <c r="X13" s="79">
        <f t="shared" si="5"/>
        <v>413</v>
      </c>
    </row>
    <row r="14" spans="1:24" x14ac:dyDescent="0.2">
      <c r="A14" s="2">
        <v>6</v>
      </c>
      <c r="B14" s="21">
        <v>474</v>
      </c>
      <c r="C14" s="19" t="str">
        <f t="shared" si="0"/>
        <v>Katie Parker</v>
      </c>
      <c r="D14" s="2">
        <f t="shared" si="1"/>
        <v>7</v>
      </c>
      <c r="E14" s="19" t="str">
        <f t="shared" si="2"/>
        <v>Brookvale HS</v>
      </c>
      <c r="F14" s="4">
        <f t="shared" si="7"/>
        <v>11</v>
      </c>
      <c r="G14" s="4">
        <v>50</v>
      </c>
      <c r="H14" s="17">
        <f t="shared" si="6"/>
        <v>11.5</v>
      </c>
      <c r="I14" s="4" t="str">
        <f t="shared" si="3"/>
        <v/>
      </c>
      <c r="J14" s="4" t="str">
        <f t="shared" si="3"/>
        <v/>
      </c>
      <c r="K14" s="4" t="str">
        <f t="shared" si="3"/>
        <v/>
      </c>
      <c r="L14" s="4" t="str">
        <f t="shared" si="3"/>
        <v/>
      </c>
      <c r="M14" s="4" t="str">
        <f t="shared" si="3"/>
        <v/>
      </c>
      <c r="N14" s="4" t="str">
        <f t="shared" si="3"/>
        <v/>
      </c>
      <c r="O14" s="4" t="str">
        <f t="shared" si="3"/>
        <v/>
      </c>
      <c r="P14" s="4" t="str">
        <f t="shared" si="3"/>
        <v/>
      </c>
      <c r="Q14" s="4" t="str">
        <f t="shared" si="3"/>
        <v/>
      </c>
      <c r="R14" s="4" t="str">
        <f t="shared" si="4"/>
        <v>Brookvale HS</v>
      </c>
      <c r="T14" s="21">
        <v>419</v>
      </c>
      <c r="U14" s="2" t="s">
        <v>525</v>
      </c>
      <c r="V14" s="2">
        <v>8</v>
      </c>
      <c r="W14" s="36" t="s">
        <v>217</v>
      </c>
      <c r="X14" s="79">
        <f t="shared" si="5"/>
        <v>419</v>
      </c>
    </row>
    <row r="15" spans="1:24" x14ac:dyDescent="0.2">
      <c r="A15" s="20">
        <v>7</v>
      </c>
      <c r="B15" s="21">
        <v>541</v>
      </c>
      <c r="C15" s="19" t="str">
        <f t="shared" si="0"/>
        <v>Olivia Godsell</v>
      </c>
      <c r="D15" s="2">
        <f t="shared" si="1"/>
        <v>8</v>
      </c>
      <c r="E15" s="19" t="str">
        <f t="shared" si="2"/>
        <v>Charnwood</v>
      </c>
      <c r="F15" s="4">
        <f t="shared" si="7"/>
        <v>11</v>
      </c>
      <c r="G15" s="4">
        <v>55</v>
      </c>
      <c r="H15" s="17">
        <f t="shared" si="6"/>
        <v>11.55</v>
      </c>
      <c r="I15" s="4">
        <f t="shared" si="3"/>
        <v>7</v>
      </c>
      <c r="J15" s="4" t="str">
        <f t="shared" si="3"/>
        <v/>
      </c>
      <c r="K15" s="4" t="str">
        <f t="shared" si="3"/>
        <v/>
      </c>
      <c r="L15" s="4" t="str">
        <f t="shared" si="3"/>
        <v/>
      </c>
      <c r="M15" s="4" t="str">
        <f t="shared" si="3"/>
        <v/>
      </c>
      <c r="N15" s="4" t="str">
        <f t="shared" si="3"/>
        <v/>
      </c>
      <c r="O15" s="4" t="str">
        <f t="shared" si="3"/>
        <v/>
      </c>
      <c r="P15" s="4" t="str">
        <f t="shared" si="3"/>
        <v/>
      </c>
      <c r="Q15" s="4" t="str">
        <f t="shared" si="3"/>
        <v/>
      </c>
      <c r="R15" s="4" t="str">
        <f t="shared" si="4"/>
        <v/>
      </c>
      <c r="T15" s="21">
        <v>420</v>
      </c>
      <c r="U15" s="2" t="s">
        <v>526</v>
      </c>
      <c r="V15" s="2">
        <v>7</v>
      </c>
      <c r="W15" s="19" t="s">
        <v>527</v>
      </c>
      <c r="X15" s="79">
        <f t="shared" si="5"/>
        <v>420</v>
      </c>
    </row>
    <row r="16" spans="1:24" x14ac:dyDescent="0.2">
      <c r="A16" s="2">
        <v>8</v>
      </c>
      <c r="B16" s="21">
        <v>569</v>
      </c>
      <c r="C16" s="19" t="str">
        <f t="shared" si="0"/>
        <v>Aoife Brotherton</v>
      </c>
      <c r="D16" s="2">
        <f t="shared" si="1"/>
        <v>7</v>
      </c>
      <c r="E16" s="19" t="str">
        <f t="shared" si="2"/>
        <v>Wreake &amp; Soar Valley</v>
      </c>
      <c r="F16" s="4">
        <f t="shared" si="7"/>
        <v>11</v>
      </c>
      <c r="G16" s="4">
        <v>56</v>
      </c>
      <c r="H16" s="17">
        <f t="shared" si="6"/>
        <v>11.56</v>
      </c>
      <c r="I16" s="4" t="str">
        <f t="shared" si="3"/>
        <v/>
      </c>
      <c r="J16" s="4" t="str">
        <f t="shared" si="3"/>
        <v/>
      </c>
      <c r="K16" s="4" t="str">
        <f t="shared" si="3"/>
        <v/>
      </c>
      <c r="L16" s="4" t="str">
        <f t="shared" si="3"/>
        <v/>
      </c>
      <c r="M16" s="4" t="str">
        <f t="shared" si="3"/>
        <v/>
      </c>
      <c r="N16" s="4" t="str">
        <f t="shared" si="3"/>
        <v/>
      </c>
      <c r="O16" s="4" t="str">
        <f t="shared" si="3"/>
        <v/>
      </c>
      <c r="P16" s="4" t="str">
        <f t="shared" si="3"/>
        <v/>
      </c>
      <c r="Q16" s="4" t="str">
        <f t="shared" si="3"/>
        <v/>
      </c>
      <c r="R16" s="4" t="str">
        <f t="shared" si="4"/>
        <v>Wreake &amp; Soar Valley</v>
      </c>
      <c r="T16" s="21">
        <v>433</v>
      </c>
      <c r="U16" s="19" t="s">
        <v>528</v>
      </c>
      <c r="V16" s="2">
        <v>8</v>
      </c>
      <c r="W16" s="19" t="s">
        <v>529</v>
      </c>
      <c r="X16" s="79">
        <f t="shared" si="5"/>
        <v>433</v>
      </c>
    </row>
    <row r="17" spans="1:24" x14ac:dyDescent="0.2">
      <c r="A17" s="20">
        <v>9</v>
      </c>
      <c r="B17" s="21">
        <v>711</v>
      </c>
      <c r="C17" s="19" t="str">
        <f t="shared" si="0"/>
        <v>Charlotte Carp</v>
      </c>
      <c r="D17" s="2">
        <f t="shared" si="1"/>
        <v>7</v>
      </c>
      <c r="E17" s="19" t="str">
        <f t="shared" si="2"/>
        <v>Charnwood</v>
      </c>
      <c r="F17" s="4">
        <f>+F16</f>
        <v>11</v>
      </c>
      <c r="G17" s="4">
        <v>58</v>
      </c>
      <c r="H17" s="17">
        <f t="shared" si="6"/>
        <v>11.58</v>
      </c>
      <c r="I17" s="4">
        <f t="shared" si="3"/>
        <v>9</v>
      </c>
      <c r="J17" s="4" t="str">
        <f t="shared" si="3"/>
        <v/>
      </c>
      <c r="K17" s="4" t="str">
        <f t="shared" si="3"/>
        <v/>
      </c>
      <c r="L17" s="4" t="str">
        <f t="shared" si="3"/>
        <v/>
      </c>
      <c r="M17" s="4" t="str">
        <f t="shared" si="3"/>
        <v/>
      </c>
      <c r="N17" s="4" t="str">
        <f t="shared" si="3"/>
        <v/>
      </c>
      <c r="O17" s="4" t="str">
        <f t="shared" si="3"/>
        <v/>
      </c>
      <c r="P17" s="4" t="str">
        <f t="shared" si="3"/>
        <v/>
      </c>
      <c r="Q17" s="4" t="str">
        <f t="shared" si="3"/>
        <v/>
      </c>
      <c r="R17" s="4" t="str">
        <f t="shared" si="4"/>
        <v/>
      </c>
      <c r="T17" s="21">
        <v>447</v>
      </c>
      <c r="U17" s="2" t="s">
        <v>530</v>
      </c>
      <c r="V17" s="2">
        <v>8</v>
      </c>
      <c r="W17" s="48" t="s">
        <v>39</v>
      </c>
      <c r="X17" s="79">
        <f t="shared" si="5"/>
        <v>447</v>
      </c>
    </row>
    <row r="18" spans="1:24" x14ac:dyDescent="0.2">
      <c r="A18" s="2">
        <v>10</v>
      </c>
      <c r="B18" s="21">
        <v>419</v>
      </c>
      <c r="C18" s="19" t="str">
        <f t="shared" si="0"/>
        <v>Olivia Mardon</v>
      </c>
      <c r="D18" s="2">
        <f t="shared" si="1"/>
        <v>8</v>
      </c>
      <c r="E18" s="19" t="str">
        <f t="shared" si="2"/>
        <v>Corby AC</v>
      </c>
      <c r="F18" s="4">
        <v>12</v>
      </c>
      <c r="G18" s="4">
        <v>18</v>
      </c>
      <c r="H18" s="17">
        <f t="shared" si="6"/>
        <v>12.18</v>
      </c>
      <c r="I18" s="4" t="str">
        <f t="shared" si="3"/>
        <v/>
      </c>
      <c r="J18" s="4">
        <f t="shared" si="3"/>
        <v>10</v>
      </c>
      <c r="K18" s="4" t="str">
        <f t="shared" si="3"/>
        <v/>
      </c>
      <c r="L18" s="4" t="str">
        <f t="shared" si="3"/>
        <v/>
      </c>
      <c r="M18" s="4" t="str">
        <f t="shared" si="3"/>
        <v/>
      </c>
      <c r="N18" s="4" t="str">
        <f t="shared" si="3"/>
        <v/>
      </c>
      <c r="O18" s="4" t="str">
        <f t="shared" si="3"/>
        <v/>
      </c>
      <c r="P18" s="4" t="str">
        <f t="shared" si="3"/>
        <v/>
      </c>
      <c r="Q18" s="4" t="str">
        <f t="shared" si="3"/>
        <v/>
      </c>
      <c r="R18" s="4" t="str">
        <f t="shared" si="4"/>
        <v/>
      </c>
      <c r="T18" s="21">
        <v>462</v>
      </c>
      <c r="U18" s="2" t="s">
        <v>531</v>
      </c>
      <c r="V18" s="2">
        <v>7</v>
      </c>
      <c r="W18" s="36" t="s">
        <v>217</v>
      </c>
      <c r="X18" s="79">
        <f t="shared" si="5"/>
        <v>462</v>
      </c>
    </row>
    <row r="19" spans="1:24" x14ac:dyDescent="0.2">
      <c r="A19" s="20">
        <v>11</v>
      </c>
      <c r="B19" s="21">
        <v>540</v>
      </c>
      <c r="C19" s="19" t="str">
        <f t="shared" si="0"/>
        <v>Sian Lewis</v>
      </c>
      <c r="D19" s="2">
        <f t="shared" si="1"/>
        <v>8</v>
      </c>
      <c r="E19" s="19" t="str">
        <f t="shared" si="2"/>
        <v>Tamworth AC</v>
      </c>
      <c r="F19" s="4">
        <f t="shared" si="7"/>
        <v>12</v>
      </c>
      <c r="G19" s="4">
        <v>24</v>
      </c>
      <c r="H19" s="17">
        <f t="shared" si="6"/>
        <v>12.24</v>
      </c>
      <c r="I19" s="4" t="str">
        <f t="shared" si="3"/>
        <v/>
      </c>
      <c r="J19" s="4" t="str">
        <f t="shared" si="3"/>
        <v/>
      </c>
      <c r="K19" s="4" t="str">
        <f t="shared" si="3"/>
        <v/>
      </c>
      <c r="L19" s="4" t="str">
        <f t="shared" si="3"/>
        <v/>
      </c>
      <c r="M19" s="4" t="str">
        <f t="shared" si="3"/>
        <v/>
      </c>
      <c r="N19" s="4" t="str">
        <f t="shared" si="3"/>
        <v/>
      </c>
      <c r="O19" s="4" t="str">
        <f t="shared" si="3"/>
        <v/>
      </c>
      <c r="P19" s="4" t="str">
        <f t="shared" si="3"/>
        <v/>
      </c>
      <c r="Q19" s="4" t="str">
        <f t="shared" si="3"/>
        <v/>
      </c>
      <c r="R19" s="4" t="str">
        <f t="shared" si="4"/>
        <v>Tamworth AC</v>
      </c>
      <c r="T19" s="21">
        <v>469</v>
      </c>
      <c r="U19" s="2" t="s">
        <v>532</v>
      </c>
      <c r="V19" s="2">
        <v>7</v>
      </c>
      <c r="W19" s="48" t="s">
        <v>39</v>
      </c>
      <c r="X19" s="79">
        <f t="shared" si="5"/>
        <v>469</v>
      </c>
    </row>
    <row r="20" spans="1:24" x14ac:dyDescent="0.2">
      <c r="A20" s="2">
        <v>12</v>
      </c>
      <c r="B20" s="21">
        <v>723</v>
      </c>
      <c r="C20" s="19" t="str">
        <f t="shared" si="0"/>
        <v>Bethany Wallis</v>
      </c>
      <c r="D20" s="2">
        <f t="shared" si="1"/>
        <v>8</v>
      </c>
      <c r="E20" s="19" t="str">
        <f t="shared" si="2"/>
        <v>Market Harboro AC</v>
      </c>
      <c r="F20" s="4">
        <f t="shared" si="7"/>
        <v>12</v>
      </c>
      <c r="G20" s="4">
        <v>34</v>
      </c>
      <c r="H20" s="17">
        <f t="shared" si="6"/>
        <v>12.34</v>
      </c>
      <c r="I20" s="4" t="str">
        <f t="shared" si="3"/>
        <v/>
      </c>
      <c r="J20" s="4" t="str">
        <f t="shared" si="3"/>
        <v/>
      </c>
      <c r="K20" s="4" t="str">
        <f t="shared" si="3"/>
        <v/>
      </c>
      <c r="L20" s="4">
        <f t="shared" si="3"/>
        <v>12</v>
      </c>
      <c r="M20" s="4" t="str">
        <f t="shared" si="3"/>
        <v/>
      </c>
      <c r="N20" s="4" t="str">
        <f t="shared" si="3"/>
        <v/>
      </c>
      <c r="O20" s="4" t="str">
        <f t="shared" si="3"/>
        <v/>
      </c>
      <c r="P20" s="4" t="str">
        <f t="shared" si="3"/>
        <v/>
      </c>
      <c r="Q20" s="4" t="str">
        <f t="shared" si="3"/>
        <v/>
      </c>
      <c r="R20" s="4" t="str">
        <f t="shared" si="4"/>
        <v/>
      </c>
      <c r="T20" s="21">
        <v>474</v>
      </c>
      <c r="U20" s="2" t="s">
        <v>533</v>
      </c>
      <c r="V20" s="2">
        <v>7</v>
      </c>
      <c r="W20" s="19" t="s">
        <v>534</v>
      </c>
      <c r="X20" s="79">
        <f t="shared" si="5"/>
        <v>474</v>
      </c>
    </row>
    <row r="21" spans="1:24" x14ac:dyDescent="0.2">
      <c r="A21" s="20">
        <v>13</v>
      </c>
      <c r="B21" s="21">
        <v>774</v>
      </c>
      <c r="C21" s="19" t="str">
        <f t="shared" si="0"/>
        <v>Iona Bebb</v>
      </c>
      <c r="D21" s="2">
        <f t="shared" si="1"/>
        <v>8</v>
      </c>
      <c r="E21" s="19" t="str">
        <f t="shared" si="2"/>
        <v>ENTRY ON DAY</v>
      </c>
      <c r="F21" s="4">
        <f t="shared" si="7"/>
        <v>12</v>
      </c>
      <c r="G21" s="4">
        <v>41</v>
      </c>
      <c r="H21" s="17">
        <f t="shared" si="6"/>
        <v>12.41</v>
      </c>
      <c r="I21" s="4" t="str">
        <f t="shared" si="3"/>
        <v/>
      </c>
      <c r="J21" s="4" t="str">
        <f t="shared" si="3"/>
        <v/>
      </c>
      <c r="K21" s="4" t="str">
        <f t="shared" si="3"/>
        <v/>
      </c>
      <c r="L21" s="4" t="str">
        <f t="shared" si="3"/>
        <v/>
      </c>
      <c r="M21" s="4" t="str">
        <f t="shared" si="3"/>
        <v/>
      </c>
      <c r="N21" s="4" t="str">
        <f t="shared" si="3"/>
        <v/>
      </c>
      <c r="O21" s="4" t="str">
        <f t="shared" si="3"/>
        <v/>
      </c>
      <c r="P21" s="4" t="str">
        <f t="shared" si="3"/>
        <v/>
      </c>
      <c r="Q21" s="4" t="str">
        <f t="shared" si="3"/>
        <v/>
      </c>
      <c r="R21" s="4" t="str">
        <f t="shared" si="4"/>
        <v>ENTRY ON DAY</v>
      </c>
      <c r="T21" s="21">
        <v>487</v>
      </c>
      <c r="U21" s="2" t="s">
        <v>535</v>
      </c>
      <c r="V21" s="2">
        <v>7</v>
      </c>
      <c r="W21" s="19" t="s">
        <v>536</v>
      </c>
      <c r="X21" s="79">
        <f t="shared" si="5"/>
        <v>487</v>
      </c>
    </row>
    <row r="22" spans="1:24" x14ac:dyDescent="0.2">
      <c r="A22" s="2">
        <v>14</v>
      </c>
      <c r="B22" s="21">
        <v>462</v>
      </c>
      <c r="C22" s="19" t="str">
        <f t="shared" si="0"/>
        <v>Jay-Leigh McAllister</v>
      </c>
      <c r="D22" s="2">
        <f t="shared" si="1"/>
        <v>7</v>
      </c>
      <c r="E22" s="19" t="str">
        <f t="shared" si="2"/>
        <v>Corby AC</v>
      </c>
      <c r="F22" s="4">
        <f t="shared" si="7"/>
        <v>12</v>
      </c>
      <c r="G22" s="4">
        <v>51</v>
      </c>
      <c r="H22" s="17">
        <f t="shared" si="6"/>
        <v>12.51</v>
      </c>
      <c r="I22" s="4" t="str">
        <f t="shared" si="3"/>
        <v/>
      </c>
      <c r="J22" s="4">
        <f t="shared" si="3"/>
        <v>14</v>
      </c>
      <c r="K22" s="4" t="str">
        <f t="shared" si="3"/>
        <v/>
      </c>
      <c r="L22" s="4" t="str">
        <f t="shared" si="3"/>
        <v/>
      </c>
      <c r="M22" s="4" t="str">
        <f t="shared" si="3"/>
        <v/>
      </c>
      <c r="N22" s="4" t="str">
        <f t="shared" si="3"/>
        <v/>
      </c>
      <c r="O22" s="4" t="str">
        <f t="shared" si="3"/>
        <v/>
      </c>
      <c r="P22" s="4" t="str">
        <f t="shared" si="3"/>
        <v/>
      </c>
      <c r="Q22" s="4" t="str">
        <f t="shared" si="3"/>
        <v/>
      </c>
      <c r="R22" s="4" t="str">
        <f t="shared" si="4"/>
        <v/>
      </c>
      <c r="T22" s="21">
        <v>536</v>
      </c>
      <c r="U22" s="2" t="s">
        <v>537</v>
      </c>
      <c r="V22" s="2">
        <v>8</v>
      </c>
      <c r="W22" s="19" t="s">
        <v>529</v>
      </c>
      <c r="X22" s="79">
        <f t="shared" si="5"/>
        <v>536</v>
      </c>
    </row>
    <row r="23" spans="1:24" x14ac:dyDescent="0.2">
      <c r="A23" s="20">
        <v>15</v>
      </c>
      <c r="B23" s="21">
        <v>676</v>
      </c>
      <c r="C23" s="19" t="str">
        <f t="shared" si="0"/>
        <v>Hannah Smith</v>
      </c>
      <c r="D23" s="2">
        <f t="shared" si="1"/>
        <v>7</v>
      </c>
      <c r="E23" s="19" t="str">
        <f t="shared" si="2"/>
        <v>Market Harboro AC</v>
      </c>
      <c r="F23" s="4">
        <f t="shared" si="7"/>
        <v>12</v>
      </c>
      <c r="G23" s="4">
        <v>52</v>
      </c>
      <c r="H23" s="17">
        <f t="shared" si="6"/>
        <v>12.52</v>
      </c>
      <c r="I23" s="4" t="str">
        <f t="shared" si="3"/>
        <v/>
      </c>
      <c r="J23" s="4" t="str">
        <f t="shared" si="3"/>
        <v/>
      </c>
      <c r="K23" s="4" t="str">
        <f t="shared" si="3"/>
        <v/>
      </c>
      <c r="L23" s="4">
        <f t="shared" si="3"/>
        <v>15</v>
      </c>
      <c r="M23" s="4" t="str">
        <f t="shared" si="3"/>
        <v/>
      </c>
      <c r="N23" s="4" t="str">
        <f t="shared" si="3"/>
        <v/>
      </c>
      <c r="O23" s="4" t="str">
        <f t="shared" si="3"/>
        <v/>
      </c>
      <c r="P23" s="4" t="str">
        <f t="shared" si="3"/>
        <v/>
      </c>
      <c r="Q23" s="4" t="str">
        <f t="shared" si="3"/>
        <v/>
      </c>
      <c r="R23" s="4" t="str">
        <f t="shared" si="4"/>
        <v/>
      </c>
      <c r="T23" s="21">
        <v>540</v>
      </c>
      <c r="U23" s="2" t="s">
        <v>538</v>
      </c>
      <c r="V23" s="35">
        <v>8</v>
      </c>
      <c r="W23" s="19" t="s">
        <v>539</v>
      </c>
      <c r="X23" s="79">
        <f t="shared" si="5"/>
        <v>540</v>
      </c>
    </row>
    <row r="24" spans="1:24" x14ac:dyDescent="0.2">
      <c r="A24" s="2">
        <v>16</v>
      </c>
      <c r="B24" s="21">
        <v>573</v>
      </c>
      <c r="C24" s="19" t="str">
        <f t="shared" si="0"/>
        <v>India Tolfrey</v>
      </c>
      <c r="D24" s="2">
        <f t="shared" si="1"/>
        <v>7</v>
      </c>
      <c r="E24" s="19" t="str">
        <f t="shared" si="2"/>
        <v>Charnwood</v>
      </c>
      <c r="F24" s="4">
        <f t="shared" si="7"/>
        <v>12</v>
      </c>
      <c r="G24" s="4">
        <v>56</v>
      </c>
      <c r="H24" s="17">
        <f t="shared" si="6"/>
        <v>12.56</v>
      </c>
      <c r="I24" s="4">
        <f t="shared" si="3"/>
        <v>16</v>
      </c>
      <c r="J24" s="4" t="str">
        <f t="shared" si="3"/>
        <v/>
      </c>
      <c r="K24" s="4" t="str">
        <f t="shared" si="3"/>
        <v/>
      </c>
      <c r="L24" s="4" t="str">
        <f t="shared" si="3"/>
        <v/>
      </c>
      <c r="M24" s="4" t="str">
        <f t="shared" si="3"/>
        <v/>
      </c>
      <c r="N24" s="4" t="str">
        <f t="shared" si="3"/>
        <v/>
      </c>
      <c r="O24" s="4" t="str">
        <f t="shared" si="3"/>
        <v/>
      </c>
      <c r="P24" s="4" t="str">
        <f t="shared" si="3"/>
        <v/>
      </c>
      <c r="Q24" s="4" t="str">
        <f t="shared" si="3"/>
        <v/>
      </c>
      <c r="R24" s="4" t="str">
        <f t="shared" si="4"/>
        <v/>
      </c>
      <c r="T24" s="21">
        <v>541</v>
      </c>
      <c r="U24" s="2" t="s">
        <v>540</v>
      </c>
      <c r="V24" s="35">
        <v>8</v>
      </c>
      <c r="W24" s="48" t="s">
        <v>39</v>
      </c>
      <c r="X24" s="79">
        <f t="shared" si="5"/>
        <v>541</v>
      </c>
    </row>
    <row r="25" spans="1:24" x14ac:dyDescent="0.2">
      <c r="A25" s="20">
        <v>17</v>
      </c>
      <c r="B25" s="21">
        <v>405</v>
      </c>
      <c r="C25" s="19" t="str">
        <f t="shared" si="0"/>
        <v>Annie Beckwith</v>
      </c>
      <c r="D25" s="2">
        <f t="shared" si="1"/>
        <v>7</v>
      </c>
      <c r="E25" s="19" t="str">
        <f t="shared" si="2"/>
        <v>Corby AC</v>
      </c>
      <c r="F25" s="4">
        <f t="shared" si="7"/>
        <v>12</v>
      </c>
      <c r="G25" s="4">
        <v>56</v>
      </c>
      <c r="H25" s="17">
        <f t="shared" si="6"/>
        <v>12.56</v>
      </c>
      <c r="I25" s="4" t="str">
        <f t="shared" ref="I25:Q38" si="8">IF($E25=I$8,+$A25,"")</f>
        <v/>
      </c>
      <c r="J25" s="4">
        <f t="shared" si="8"/>
        <v>17</v>
      </c>
      <c r="K25" s="4" t="str">
        <f t="shared" si="8"/>
        <v/>
      </c>
      <c r="L25" s="4" t="str">
        <f t="shared" si="8"/>
        <v/>
      </c>
      <c r="M25" s="4" t="str">
        <f t="shared" si="8"/>
        <v/>
      </c>
      <c r="N25" s="4" t="str">
        <f t="shared" si="8"/>
        <v/>
      </c>
      <c r="O25" s="4" t="str">
        <f t="shared" si="8"/>
        <v/>
      </c>
      <c r="P25" s="4" t="str">
        <f t="shared" si="8"/>
        <v/>
      </c>
      <c r="Q25" s="4" t="str">
        <f t="shared" si="8"/>
        <v/>
      </c>
      <c r="R25" s="4" t="str">
        <f t="shared" si="4"/>
        <v/>
      </c>
      <c r="T25" s="21">
        <v>569</v>
      </c>
      <c r="U25" s="19" t="s">
        <v>541</v>
      </c>
      <c r="V25" s="2">
        <v>7</v>
      </c>
      <c r="W25" s="19" t="s">
        <v>20</v>
      </c>
      <c r="X25" s="79">
        <f t="shared" si="5"/>
        <v>569</v>
      </c>
    </row>
    <row r="26" spans="1:24" x14ac:dyDescent="0.2">
      <c r="A26" s="2">
        <v>18</v>
      </c>
      <c r="B26" s="21">
        <v>719</v>
      </c>
      <c r="C26" s="19" t="str">
        <f t="shared" si="0"/>
        <v>Erin Treacy</v>
      </c>
      <c r="D26" s="2">
        <f t="shared" si="1"/>
        <v>7</v>
      </c>
      <c r="E26" s="19" t="str">
        <f t="shared" si="2"/>
        <v>Corby AC</v>
      </c>
      <c r="F26" s="4">
        <f t="shared" si="7"/>
        <v>12</v>
      </c>
      <c r="G26" s="4">
        <v>58</v>
      </c>
      <c r="H26" s="17">
        <f t="shared" si="6"/>
        <v>12.58</v>
      </c>
      <c r="I26" s="4" t="str">
        <f t="shared" si="8"/>
        <v/>
      </c>
      <c r="J26" s="4">
        <f t="shared" si="8"/>
        <v>18</v>
      </c>
      <c r="K26" s="4" t="str">
        <f t="shared" si="8"/>
        <v/>
      </c>
      <c r="L26" s="4" t="str">
        <f t="shared" si="8"/>
        <v/>
      </c>
      <c r="M26" s="4" t="str">
        <f t="shared" si="8"/>
        <v/>
      </c>
      <c r="N26" s="4" t="str">
        <f t="shared" si="8"/>
        <v/>
      </c>
      <c r="O26" s="4" t="str">
        <f t="shared" si="8"/>
        <v/>
      </c>
      <c r="P26" s="4" t="str">
        <f t="shared" si="8"/>
        <v/>
      </c>
      <c r="Q26" s="4" t="str">
        <f t="shared" si="8"/>
        <v/>
      </c>
      <c r="R26" s="4" t="str">
        <f t="shared" si="4"/>
        <v/>
      </c>
      <c r="T26" s="21">
        <v>573</v>
      </c>
      <c r="U26" s="19" t="s">
        <v>542</v>
      </c>
      <c r="V26" s="2">
        <v>7</v>
      </c>
      <c r="W26" s="48" t="s">
        <v>39</v>
      </c>
      <c r="X26" s="79">
        <f t="shared" si="5"/>
        <v>573</v>
      </c>
    </row>
    <row r="27" spans="1:24" x14ac:dyDescent="0.2">
      <c r="A27" s="20">
        <v>19</v>
      </c>
      <c r="B27" s="21">
        <v>433</v>
      </c>
      <c r="C27" s="19" t="str">
        <f t="shared" si="0"/>
        <v>Sian Edwards</v>
      </c>
      <c r="D27" s="2">
        <f t="shared" si="1"/>
        <v>8</v>
      </c>
      <c r="E27" s="19" t="str">
        <f t="shared" si="2"/>
        <v>Lutterworth high</v>
      </c>
      <c r="F27" s="4">
        <f t="shared" si="7"/>
        <v>12</v>
      </c>
      <c r="G27" s="4">
        <v>59</v>
      </c>
      <c r="H27" s="17">
        <f t="shared" si="6"/>
        <v>12.59</v>
      </c>
      <c r="I27" s="4" t="str">
        <f t="shared" si="8"/>
        <v/>
      </c>
      <c r="J27" s="4" t="str">
        <f t="shared" si="8"/>
        <v/>
      </c>
      <c r="K27" s="4" t="str">
        <f t="shared" si="8"/>
        <v/>
      </c>
      <c r="L27" s="4" t="str">
        <f t="shared" si="8"/>
        <v/>
      </c>
      <c r="M27" s="4" t="str">
        <f t="shared" si="8"/>
        <v/>
      </c>
      <c r="N27" s="4" t="str">
        <f t="shared" si="8"/>
        <v/>
      </c>
      <c r="O27" s="4" t="str">
        <f t="shared" si="8"/>
        <v/>
      </c>
      <c r="P27" s="4" t="str">
        <f t="shared" si="8"/>
        <v/>
      </c>
      <c r="Q27" s="4" t="str">
        <f t="shared" si="8"/>
        <v/>
      </c>
      <c r="R27" s="4" t="str">
        <f t="shared" si="4"/>
        <v>Lutterworth high</v>
      </c>
      <c r="T27" s="21">
        <v>584</v>
      </c>
      <c r="U27" s="19" t="s">
        <v>543</v>
      </c>
      <c r="V27" s="2">
        <v>8</v>
      </c>
      <c r="W27" s="39" t="s">
        <v>22</v>
      </c>
      <c r="X27" s="79">
        <f t="shared" si="5"/>
        <v>584</v>
      </c>
    </row>
    <row r="28" spans="1:24" x14ac:dyDescent="0.2">
      <c r="A28" s="2">
        <v>20</v>
      </c>
      <c r="B28" s="15">
        <v>487</v>
      </c>
      <c r="C28" s="19" t="str">
        <f t="shared" si="0"/>
        <v>Bethany Potter</v>
      </c>
      <c r="D28" s="2">
        <f t="shared" si="1"/>
        <v>7</v>
      </c>
      <c r="E28" s="19" t="str">
        <f t="shared" si="2"/>
        <v>Loughborough High</v>
      </c>
      <c r="F28" s="4">
        <v>13</v>
      </c>
      <c r="G28" s="4">
        <v>34</v>
      </c>
      <c r="H28" s="17">
        <f t="shared" si="6"/>
        <v>13.34</v>
      </c>
      <c r="I28" s="4" t="str">
        <f t="shared" si="8"/>
        <v/>
      </c>
      <c r="J28" s="4" t="str">
        <f t="shared" si="8"/>
        <v/>
      </c>
      <c r="K28" s="4" t="str">
        <f t="shared" si="8"/>
        <v/>
      </c>
      <c r="L28" s="4" t="str">
        <f t="shared" si="8"/>
        <v/>
      </c>
      <c r="M28" s="4" t="str">
        <f t="shared" si="8"/>
        <v/>
      </c>
      <c r="N28" s="4" t="str">
        <f t="shared" si="8"/>
        <v/>
      </c>
      <c r="O28" s="4" t="str">
        <f t="shared" si="8"/>
        <v/>
      </c>
      <c r="P28" s="4" t="str">
        <f t="shared" si="8"/>
        <v/>
      </c>
      <c r="Q28" s="4" t="str">
        <f t="shared" si="8"/>
        <v/>
      </c>
      <c r="R28" s="4" t="str">
        <f t="shared" si="4"/>
        <v>Loughborough High</v>
      </c>
      <c r="T28" s="15">
        <v>676</v>
      </c>
      <c r="U28" s="19" t="s">
        <v>544</v>
      </c>
      <c r="V28" s="2">
        <v>7</v>
      </c>
      <c r="W28" s="39" t="s">
        <v>22</v>
      </c>
      <c r="X28" s="79">
        <f t="shared" si="5"/>
        <v>676</v>
      </c>
    </row>
    <row r="29" spans="1:24" x14ac:dyDescent="0.2">
      <c r="A29" s="20">
        <v>21</v>
      </c>
      <c r="B29" s="15">
        <v>536</v>
      </c>
      <c r="C29" s="19" t="str">
        <f t="shared" si="0"/>
        <v>Niamh Heneghan</v>
      </c>
      <c r="D29" s="2">
        <f t="shared" si="1"/>
        <v>8</v>
      </c>
      <c r="E29" s="19" t="str">
        <f t="shared" si="2"/>
        <v>Lutterworth high</v>
      </c>
      <c r="F29" s="4">
        <v>14</v>
      </c>
      <c r="G29" s="4">
        <v>8</v>
      </c>
      <c r="H29" s="17">
        <f t="shared" si="6"/>
        <v>14.08</v>
      </c>
      <c r="I29" s="4" t="str">
        <f t="shared" si="8"/>
        <v/>
      </c>
      <c r="J29" s="4" t="str">
        <f t="shared" si="8"/>
        <v/>
      </c>
      <c r="K29" s="4" t="str">
        <f t="shared" si="8"/>
        <v/>
      </c>
      <c r="L29" s="4" t="str">
        <f t="shared" si="8"/>
        <v/>
      </c>
      <c r="M29" s="4" t="str">
        <f t="shared" si="8"/>
        <v/>
      </c>
      <c r="N29" s="4" t="str">
        <f t="shared" si="8"/>
        <v/>
      </c>
      <c r="O29" s="4" t="str">
        <f t="shared" si="8"/>
        <v/>
      </c>
      <c r="P29" s="4" t="str">
        <f t="shared" si="8"/>
        <v/>
      </c>
      <c r="Q29" s="4" t="str">
        <f t="shared" si="8"/>
        <v/>
      </c>
      <c r="R29" s="4" t="str">
        <f t="shared" si="4"/>
        <v>Lutterworth high</v>
      </c>
      <c r="T29" s="15">
        <v>684</v>
      </c>
      <c r="U29" s="19" t="s">
        <v>545</v>
      </c>
      <c r="V29" s="19">
        <v>7</v>
      </c>
      <c r="W29" s="48" t="s">
        <v>39</v>
      </c>
      <c r="X29" s="79">
        <f t="shared" si="5"/>
        <v>684</v>
      </c>
    </row>
    <row r="30" spans="1:24" x14ac:dyDescent="0.2">
      <c r="A30" s="2">
        <v>22</v>
      </c>
      <c r="B30" s="15">
        <v>469</v>
      </c>
      <c r="C30" s="19" t="str">
        <f t="shared" si="0"/>
        <v>Grace Perkins</v>
      </c>
      <c r="D30" s="2">
        <f t="shared" si="1"/>
        <v>7</v>
      </c>
      <c r="E30" s="19" t="str">
        <f t="shared" si="2"/>
        <v>Charnwood</v>
      </c>
      <c r="F30" s="4">
        <v>14</v>
      </c>
      <c r="G30" s="4">
        <v>19</v>
      </c>
      <c r="H30" s="17">
        <f t="shared" si="6"/>
        <v>14.19</v>
      </c>
      <c r="I30" s="4">
        <f t="shared" si="8"/>
        <v>22</v>
      </c>
      <c r="J30" s="4" t="str">
        <f t="shared" si="8"/>
        <v/>
      </c>
      <c r="K30" s="4" t="str">
        <f t="shared" si="8"/>
        <v/>
      </c>
      <c r="L30" s="4" t="str">
        <f t="shared" si="8"/>
        <v/>
      </c>
      <c r="M30" s="4" t="str">
        <f t="shared" si="8"/>
        <v/>
      </c>
      <c r="N30" s="4" t="str">
        <f t="shared" si="8"/>
        <v/>
      </c>
      <c r="O30" s="4" t="str">
        <f t="shared" si="8"/>
        <v/>
      </c>
      <c r="P30" s="4" t="str">
        <f t="shared" si="8"/>
        <v/>
      </c>
      <c r="Q30" s="4" t="str">
        <f t="shared" si="8"/>
        <v/>
      </c>
      <c r="R30" s="4" t="str">
        <f t="shared" si="4"/>
        <v/>
      </c>
      <c r="T30" s="15">
        <v>708</v>
      </c>
      <c r="U30" s="19" t="s">
        <v>546</v>
      </c>
      <c r="V30" s="2">
        <v>8</v>
      </c>
      <c r="W30" s="61" t="s">
        <v>45</v>
      </c>
      <c r="X30" s="79">
        <f t="shared" si="5"/>
        <v>708</v>
      </c>
    </row>
    <row r="31" spans="1:24" x14ac:dyDescent="0.2">
      <c r="A31" s="20">
        <v>23</v>
      </c>
      <c r="B31" s="15">
        <v>490</v>
      </c>
      <c r="C31" s="19" t="str">
        <f t="shared" si="0"/>
        <v>Mar Ruiz-Monserrat</v>
      </c>
      <c r="D31" s="2">
        <f t="shared" si="1"/>
        <v>7</v>
      </c>
      <c r="E31" s="19" t="str">
        <f t="shared" si="2"/>
        <v>Charnwood</v>
      </c>
      <c r="F31" s="4">
        <f t="shared" si="7"/>
        <v>14</v>
      </c>
      <c r="G31" s="4">
        <v>33</v>
      </c>
      <c r="H31" s="17">
        <f t="shared" si="6"/>
        <v>14.33</v>
      </c>
      <c r="I31" s="4">
        <f t="shared" si="8"/>
        <v>23</v>
      </c>
      <c r="J31" s="4" t="str">
        <f t="shared" si="8"/>
        <v/>
      </c>
      <c r="K31" s="4" t="str">
        <f t="shared" si="8"/>
        <v/>
      </c>
      <c r="L31" s="4" t="str">
        <f t="shared" si="8"/>
        <v/>
      </c>
      <c r="M31" s="4" t="str">
        <f t="shared" si="8"/>
        <v/>
      </c>
      <c r="N31" s="4" t="str">
        <f t="shared" si="8"/>
        <v/>
      </c>
      <c r="O31" s="4" t="str">
        <f t="shared" si="8"/>
        <v/>
      </c>
      <c r="P31" s="4" t="str">
        <f t="shared" si="8"/>
        <v/>
      </c>
      <c r="Q31" s="4" t="str">
        <f t="shared" si="8"/>
        <v/>
      </c>
      <c r="R31" s="4" t="str">
        <f t="shared" si="4"/>
        <v/>
      </c>
      <c r="T31" s="15">
        <v>711</v>
      </c>
      <c r="U31" s="19" t="s">
        <v>547</v>
      </c>
      <c r="V31" s="2">
        <v>7</v>
      </c>
      <c r="W31" s="48" t="s">
        <v>39</v>
      </c>
      <c r="X31" s="79">
        <f t="shared" si="5"/>
        <v>711</v>
      </c>
    </row>
    <row r="32" spans="1:24" x14ac:dyDescent="0.2">
      <c r="A32" s="2">
        <v>24</v>
      </c>
      <c r="B32" s="15">
        <v>708</v>
      </c>
      <c r="C32" s="19" t="str">
        <f t="shared" si="0"/>
        <v>Emma Thomas</v>
      </c>
      <c r="D32" s="2">
        <f t="shared" si="1"/>
        <v>8</v>
      </c>
      <c r="E32" s="19" t="str">
        <f t="shared" si="2"/>
        <v>Hinckley RC</v>
      </c>
      <c r="F32" s="4">
        <f t="shared" si="7"/>
        <v>14</v>
      </c>
      <c r="G32" s="4">
        <v>33</v>
      </c>
      <c r="H32" s="17">
        <f t="shared" si="6"/>
        <v>14.33</v>
      </c>
      <c r="I32" s="4" t="str">
        <f t="shared" si="8"/>
        <v/>
      </c>
      <c r="J32" s="4" t="str">
        <f t="shared" si="8"/>
        <v/>
      </c>
      <c r="K32" s="4">
        <f t="shared" si="8"/>
        <v>24</v>
      </c>
      <c r="L32" s="4" t="str">
        <f t="shared" si="8"/>
        <v/>
      </c>
      <c r="M32" s="4" t="str">
        <f t="shared" si="8"/>
        <v/>
      </c>
      <c r="N32" s="4" t="str">
        <f t="shared" si="8"/>
        <v/>
      </c>
      <c r="O32" s="4" t="str">
        <f t="shared" si="8"/>
        <v/>
      </c>
      <c r="P32" s="4" t="str">
        <f t="shared" si="8"/>
        <v/>
      </c>
      <c r="Q32" s="4" t="str">
        <f t="shared" si="8"/>
        <v/>
      </c>
      <c r="R32" s="4" t="str">
        <f t="shared" si="4"/>
        <v/>
      </c>
      <c r="T32" s="15">
        <v>718</v>
      </c>
      <c r="U32" s="19" t="s">
        <v>548</v>
      </c>
      <c r="V32" s="2">
        <v>8</v>
      </c>
      <c r="W32" s="61" t="s">
        <v>45</v>
      </c>
      <c r="X32" s="79">
        <f t="shared" si="5"/>
        <v>718</v>
      </c>
    </row>
    <row r="33" spans="1:24" x14ac:dyDescent="0.2">
      <c r="A33" s="20">
        <v>25</v>
      </c>
      <c r="B33" s="15">
        <v>718</v>
      </c>
      <c r="C33" s="19" t="str">
        <f t="shared" si="0"/>
        <v>Isobelle Wilebore</v>
      </c>
      <c r="D33" s="2">
        <f t="shared" si="1"/>
        <v>8</v>
      </c>
      <c r="E33" s="19" t="str">
        <f t="shared" si="2"/>
        <v>Hinckley RC</v>
      </c>
      <c r="F33" s="4">
        <v>15</v>
      </c>
      <c r="G33" s="4">
        <v>11</v>
      </c>
      <c r="H33" s="17">
        <f t="shared" si="6"/>
        <v>15.11</v>
      </c>
      <c r="I33" s="4" t="str">
        <f t="shared" si="8"/>
        <v/>
      </c>
      <c r="J33" s="4" t="str">
        <f t="shared" si="8"/>
        <v/>
      </c>
      <c r="K33" s="4">
        <f t="shared" si="8"/>
        <v>25</v>
      </c>
      <c r="L33" s="4" t="str">
        <f t="shared" si="8"/>
        <v/>
      </c>
      <c r="M33" s="4" t="str">
        <f t="shared" si="8"/>
        <v/>
      </c>
      <c r="N33" s="4" t="str">
        <f t="shared" si="8"/>
        <v/>
      </c>
      <c r="O33" s="4" t="str">
        <f t="shared" si="8"/>
        <v/>
      </c>
      <c r="P33" s="4" t="str">
        <f t="shared" si="8"/>
        <v/>
      </c>
      <c r="Q33" s="4" t="str">
        <f t="shared" si="8"/>
        <v/>
      </c>
      <c r="R33" s="4" t="str">
        <f t="shared" si="4"/>
        <v/>
      </c>
      <c r="T33" s="15">
        <v>719</v>
      </c>
      <c r="U33" s="19" t="s">
        <v>549</v>
      </c>
      <c r="V33" s="2">
        <v>7</v>
      </c>
      <c r="W33" s="36" t="s">
        <v>217</v>
      </c>
      <c r="X33" s="79">
        <f t="shared" si="5"/>
        <v>719</v>
      </c>
    </row>
    <row r="34" spans="1:24" x14ac:dyDescent="0.2">
      <c r="A34" s="2">
        <v>26</v>
      </c>
      <c r="B34" s="15">
        <v>392</v>
      </c>
      <c r="C34" s="19" t="str">
        <f t="shared" si="0"/>
        <v>Chloe Burgess</v>
      </c>
      <c r="D34" s="2">
        <f t="shared" si="1"/>
        <v>8</v>
      </c>
      <c r="E34" s="19" t="str">
        <f t="shared" si="2"/>
        <v>Hinckley RC</v>
      </c>
      <c r="F34" s="4">
        <f t="shared" si="7"/>
        <v>15</v>
      </c>
      <c r="G34" s="4">
        <v>35</v>
      </c>
      <c r="H34" s="17">
        <f t="shared" si="6"/>
        <v>15.35</v>
      </c>
      <c r="I34" s="4" t="str">
        <f t="shared" si="8"/>
        <v/>
      </c>
      <c r="J34" s="4" t="str">
        <f t="shared" si="8"/>
        <v/>
      </c>
      <c r="K34" s="4">
        <f t="shared" si="8"/>
        <v>26</v>
      </c>
      <c r="L34" s="4" t="str">
        <f t="shared" si="8"/>
        <v/>
      </c>
      <c r="M34" s="4" t="str">
        <f t="shared" si="8"/>
        <v/>
      </c>
      <c r="N34" s="4" t="str">
        <f t="shared" si="8"/>
        <v/>
      </c>
      <c r="O34" s="4" t="str">
        <f t="shared" si="8"/>
        <v/>
      </c>
      <c r="P34" s="4" t="str">
        <f t="shared" si="8"/>
        <v/>
      </c>
      <c r="Q34" s="4" t="str">
        <f t="shared" si="8"/>
        <v/>
      </c>
      <c r="R34" s="4" t="str">
        <f t="shared" si="4"/>
        <v/>
      </c>
      <c r="T34" s="15">
        <v>723</v>
      </c>
      <c r="U34" s="19" t="s">
        <v>550</v>
      </c>
      <c r="V34" s="2">
        <v>8</v>
      </c>
      <c r="W34" s="39" t="s">
        <v>22</v>
      </c>
      <c r="X34" s="79">
        <f t="shared" si="5"/>
        <v>723</v>
      </c>
    </row>
    <row r="35" spans="1:24" x14ac:dyDescent="0.2">
      <c r="A35" s="20">
        <v>27</v>
      </c>
      <c r="B35" s="15">
        <v>765</v>
      </c>
      <c r="C35" s="19" t="str">
        <f t="shared" si="0"/>
        <v>Halle Gribben</v>
      </c>
      <c r="D35" s="2">
        <f t="shared" si="1"/>
        <v>7</v>
      </c>
      <c r="E35" s="19" t="str">
        <f t="shared" si="2"/>
        <v>ENTRY ON DAY</v>
      </c>
      <c r="F35" s="4">
        <f t="shared" si="7"/>
        <v>15</v>
      </c>
      <c r="G35" s="4">
        <v>57</v>
      </c>
      <c r="H35" s="17">
        <f t="shared" si="6"/>
        <v>15.57</v>
      </c>
      <c r="I35" s="4" t="str">
        <f t="shared" si="8"/>
        <v/>
      </c>
      <c r="J35" s="4" t="str">
        <f t="shared" si="8"/>
        <v/>
      </c>
      <c r="K35" s="4" t="str">
        <f t="shared" si="8"/>
        <v/>
      </c>
      <c r="L35" s="4" t="str">
        <f t="shared" si="8"/>
        <v/>
      </c>
      <c r="M35" s="4" t="str">
        <f t="shared" si="8"/>
        <v/>
      </c>
      <c r="N35" s="4" t="str">
        <f t="shared" si="8"/>
        <v/>
      </c>
      <c r="O35" s="4" t="str">
        <f t="shared" si="8"/>
        <v/>
      </c>
      <c r="P35" s="4" t="str">
        <f t="shared" si="8"/>
        <v/>
      </c>
      <c r="Q35" s="4" t="str">
        <f t="shared" si="8"/>
        <v/>
      </c>
      <c r="R35" s="4" t="str">
        <f t="shared" si="4"/>
        <v>ENTRY ON DAY</v>
      </c>
      <c r="T35" s="15">
        <v>743</v>
      </c>
      <c r="U35" s="19" t="s">
        <v>551</v>
      </c>
      <c r="V35" s="19">
        <v>7</v>
      </c>
      <c r="W35" s="19" t="s">
        <v>552</v>
      </c>
      <c r="X35" s="79">
        <f t="shared" si="5"/>
        <v>743</v>
      </c>
    </row>
    <row r="36" spans="1:24" x14ac:dyDescent="0.2">
      <c r="A36" s="2">
        <v>28</v>
      </c>
      <c r="B36" s="16">
        <v>584</v>
      </c>
      <c r="C36" s="19" t="str">
        <f t="shared" si="0"/>
        <v>Evie Anderson</v>
      </c>
      <c r="D36" s="2">
        <f t="shared" si="1"/>
        <v>8</v>
      </c>
      <c r="E36" s="19" t="str">
        <f t="shared" si="2"/>
        <v>Market Harboro AC</v>
      </c>
      <c r="F36" s="4">
        <v>16</v>
      </c>
      <c r="G36" s="4">
        <v>6</v>
      </c>
      <c r="H36" s="17">
        <f t="shared" si="6"/>
        <v>16.059999999999999</v>
      </c>
      <c r="I36" s="4" t="str">
        <f t="shared" si="8"/>
        <v/>
      </c>
      <c r="J36" s="4" t="str">
        <f t="shared" si="8"/>
        <v/>
      </c>
      <c r="K36" s="4" t="str">
        <f t="shared" si="8"/>
        <v/>
      </c>
      <c r="L36" s="4">
        <f t="shared" si="8"/>
        <v>28</v>
      </c>
      <c r="M36" s="4" t="str">
        <f t="shared" si="8"/>
        <v/>
      </c>
      <c r="N36" s="4" t="str">
        <f t="shared" si="8"/>
        <v/>
      </c>
      <c r="O36" s="4" t="str">
        <f t="shared" si="8"/>
        <v/>
      </c>
      <c r="P36" s="4" t="str">
        <f t="shared" si="8"/>
        <v/>
      </c>
      <c r="Q36" s="4" t="str">
        <f t="shared" si="8"/>
        <v/>
      </c>
      <c r="R36" s="4" t="str">
        <f t="shared" ref="R36:R38" si="9">IF(SUM(I36:Q36)&lt;&gt;0,"",E36)</f>
        <v/>
      </c>
      <c r="T36" s="16">
        <v>765</v>
      </c>
      <c r="U36" s="19" t="s">
        <v>553</v>
      </c>
      <c r="V36" s="19">
        <v>7</v>
      </c>
      <c r="W36" s="19" t="s">
        <v>26</v>
      </c>
      <c r="X36" s="79">
        <f t="shared" si="5"/>
        <v>765</v>
      </c>
    </row>
    <row r="37" spans="1:24" x14ac:dyDescent="0.2">
      <c r="A37" s="20">
        <v>29</v>
      </c>
      <c r="B37" s="21">
        <v>420</v>
      </c>
      <c r="C37" s="19" t="str">
        <f t="shared" si="0"/>
        <v>Kathryn Jackson</v>
      </c>
      <c r="D37" s="2">
        <f t="shared" si="1"/>
        <v>7</v>
      </c>
      <c r="E37" s="19" t="str">
        <f t="shared" si="2"/>
        <v>Judgemeadow</v>
      </c>
      <c r="F37" s="4">
        <f t="shared" si="7"/>
        <v>16</v>
      </c>
      <c r="G37" s="4">
        <v>16</v>
      </c>
      <c r="H37" s="17">
        <f t="shared" si="6"/>
        <v>16.16</v>
      </c>
      <c r="I37" s="4" t="str">
        <f t="shared" si="8"/>
        <v/>
      </c>
      <c r="J37" s="4" t="str">
        <f t="shared" si="8"/>
        <v/>
      </c>
      <c r="K37" s="4" t="str">
        <f t="shared" si="8"/>
        <v/>
      </c>
      <c r="L37" s="4" t="str">
        <f t="shared" si="8"/>
        <v/>
      </c>
      <c r="M37" s="4" t="str">
        <f t="shared" si="8"/>
        <v/>
      </c>
      <c r="N37" s="4" t="str">
        <f t="shared" si="8"/>
        <v/>
      </c>
      <c r="O37" s="4" t="str">
        <f t="shared" si="8"/>
        <v/>
      </c>
      <c r="P37" s="4" t="str">
        <f t="shared" si="8"/>
        <v/>
      </c>
      <c r="Q37" s="4" t="str">
        <f t="shared" si="8"/>
        <v/>
      </c>
      <c r="R37" s="4" t="str">
        <f t="shared" si="9"/>
        <v>Judgemeadow</v>
      </c>
      <c r="T37" s="16">
        <v>770</v>
      </c>
      <c r="U37" s="19" t="s">
        <v>554</v>
      </c>
      <c r="V37" s="19">
        <v>7</v>
      </c>
      <c r="W37" s="19" t="s">
        <v>26</v>
      </c>
      <c r="X37" s="79">
        <f t="shared" si="5"/>
        <v>770</v>
      </c>
    </row>
    <row r="38" spans="1:24" x14ac:dyDescent="0.2">
      <c r="A38" s="2">
        <v>30</v>
      </c>
      <c r="B38" s="21">
        <v>743</v>
      </c>
      <c r="C38" s="19" t="str">
        <f t="shared" si="0"/>
        <v>Lucy Brearley</v>
      </c>
      <c r="D38" s="2">
        <f t="shared" si="1"/>
        <v>7</v>
      </c>
      <c r="E38" s="19" t="str">
        <f t="shared" si="2"/>
        <v>Castle Rock</v>
      </c>
      <c r="F38" s="4">
        <v>19</v>
      </c>
      <c r="G38" s="4">
        <v>28</v>
      </c>
      <c r="H38" s="17">
        <f t="shared" si="6"/>
        <v>19.28</v>
      </c>
      <c r="I38" s="4" t="str">
        <f t="shared" si="8"/>
        <v/>
      </c>
      <c r="J38" s="4" t="str">
        <f t="shared" si="8"/>
        <v/>
      </c>
      <c r="K38" s="4" t="str">
        <f t="shared" si="8"/>
        <v/>
      </c>
      <c r="L38" s="4" t="str">
        <f t="shared" si="8"/>
        <v/>
      </c>
      <c r="M38" s="4" t="str">
        <f t="shared" si="8"/>
        <v/>
      </c>
      <c r="N38" s="4" t="str">
        <f t="shared" si="8"/>
        <v/>
      </c>
      <c r="O38" s="4" t="str">
        <f t="shared" si="8"/>
        <v/>
      </c>
      <c r="P38" s="4" t="str">
        <f t="shared" si="8"/>
        <v/>
      </c>
      <c r="Q38" s="4" t="str">
        <f t="shared" si="8"/>
        <v/>
      </c>
      <c r="R38" s="4" t="str">
        <f t="shared" si="9"/>
        <v>Castle Rock</v>
      </c>
      <c r="T38" s="16">
        <v>774</v>
      </c>
      <c r="U38" s="19" t="s">
        <v>555</v>
      </c>
      <c r="V38" s="19">
        <v>8</v>
      </c>
      <c r="W38" s="19" t="s">
        <v>26</v>
      </c>
      <c r="X38" s="79">
        <f t="shared" si="5"/>
        <v>774</v>
      </c>
    </row>
    <row r="39" spans="1:24" hidden="1" x14ac:dyDescent="0.2">
      <c r="A39" s="20">
        <v>31</v>
      </c>
      <c r="B39" s="21"/>
      <c r="C39" s="19" t="e">
        <f t="shared" si="0"/>
        <v>#N/A</v>
      </c>
      <c r="D39" s="2" t="e">
        <f t="shared" si="1"/>
        <v>#N/A</v>
      </c>
      <c r="E39" s="19" t="e">
        <f t="shared" si="2"/>
        <v>#N/A</v>
      </c>
      <c r="F39" s="4">
        <f t="shared" si="7"/>
        <v>19</v>
      </c>
      <c r="G39" s="4">
        <v>25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 t="e">
        <f t="shared" ref="R39" si="10">IF(SUM(I39:Q39)&lt;&gt;0,"",E39)</f>
        <v>#N/A</v>
      </c>
      <c r="T39" s="21">
        <v>490</v>
      </c>
      <c r="U39" s="2" t="s">
        <v>556</v>
      </c>
      <c r="V39" s="2">
        <v>7</v>
      </c>
      <c r="W39" s="19" t="s">
        <v>39</v>
      </c>
      <c r="X39" s="79">
        <f t="shared" si="5"/>
        <v>490</v>
      </c>
    </row>
    <row r="40" spans="1:24" hidden="1" x14ac:dyDescent="0.2">
      <c r="A40" s="2">
        <v>32</v>
      </c>
      <c r="B40" s="21"/>
      <c r="C40" s="19" t="e">
        <f t="shared" si="0"/>
        <v>#N/A</v>
      </c>
      <c r="D40" s="2" t="e">
        <f t="shared" si="1"/>
        <v>#N/A</v>
      </c>
      <c r="E40" s="19" t="e">
        <f t="shared" si="2"/>
        <v>#N/A</v>
      </c>
      <c r="F40" s="4">
        <f t="shared" si="7"/>
        <v>19</v>
      </c>
      <c r="G40" s="4">
        <v>25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 t="e">
        <f t="shared" si="4"/>
        <v>#N/A</v>
      </c>
      <c r="X40" s="79" t="e">
        <f t="shared" si="5"/>
        <v>#N/A</v>
      </c>
    </row>
    <row r="41" spans="1:24" hidden="1" x14ac:dyDescent="0.2">
      <c r="A41" s="20">
        <v>33</v>
      </c>
      <c r="B41" s="21"/>
      <c r="C41" s="19" t="e">
        <f t="shared" si="0"/>
        <v>#N/A</v>
      </c>
      <c r="D41" s="2" t="e">
        <f t="shared" si="1"/>
        <v>#N/A</v>
      </c>
      <c r="E41" s="19" t="e">
        <f t="shared" si="2"/>
        <v>#N/A</v>
      </c>
      <c r="F41" s="4">
        <f t="shared" si="7"/>
        <v>19</v>
      </c>
      <c r="G41" s="4">
        <v>25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 t="e">
        <f t="shared" si="4"/>
        <v>#N/A</v>
      </c>
      <c r="X41" s="79" t="e">
        <f t="shared" si="5"/>
        <v>#N/A</v>
      </c>
    </row>
    <row r="42" spans="1:24" hidden="1" x14ac:dyDescent="0.2">
      <c r="A42" s="2">
        <v>34</v>
      </c>
      <c r="B42" s="21"/>
      <c r="C42" s="19" t="e">
        <f t="shared" si="0"/>
        <v>#N/A</v>
      </c>
      <c r="D42" s="2" t="e">
        <f t="shared" si="1"/>
        <v>#N/A</v>
      </c>
      <c r="E42" s="19" t="e">
        <f t="shared" si="2"/>
        <v>#N/A</v>
      </c>
      <c r="F42" s="4">
        <f t="shared" si="7"/>
        <v>19</v>
      </c>
      <c r="G42" s="4">
        <v>25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 t="e">
        <f t="shared" si="4"/>
        <v>#N/A</v>
      </c>
      <c r="X42" s="79" t="e">
        <f t="shared" si="5"/>
        <v>#N/A</v>
      </c>
    </row>
    <row r="43" spans="1:24" hidden="1" x14ac:dyDescent="0.2">
      <c r="A43" s="20">
        <v>35</v>
      </c>
      <c r="B43" s="15"/>
      <c r="C43" s="19" t="e">
        <f t="shared" si="0"/>
        <v>#N/A</v>
      </c>
      <c r="D43" s="2" t="e">
        <f t="shared" si="1"/>
        <v>#N/A</v>
      </c>
      <c r="E43" s="19" t="e">
        <f t="shared" si="2"/>
        <v>#N/A</v>
      </c>
      <c r="F43" s="4">
        <f t="shared" si="7"/>
        <v>19</v>
      </c>
      <c r="G43" s="4">
        <v>25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 t="e">
        <f t="shared" si="4"/>
        <v>#N/A</v>
      </c>
      <c r="X43" s="79" t="e">
        <f t="shared" si="5"/>
        <v>#N/A</v>
      </c>
    </row>
    <row r="44" spans="1:24" hidden="1" x14ac:dyDescent="0.2">
      <c r="A44" s="2">
        <v>36</v>
      </c>
      <c r="B44" s="15"/>
      <c r="C44" s="19" t="e">
        <f t="shared" si="0"/>
        <v>#N/A</v>
      </c>
      <c r="D44" s="2" t="e">
        <f t="shared" si="1"/>
        <v>#N/A</v>
      </c>
      <c r="E44" s="19" t="e">
        <f t="shared" si="2"/>
        <v>#N/A</v>
      </c>
      <c r="F44" s="4">
        <f t="shared" si="7"/>
        <v>19</v>
      </c>
      <c r="G44" s="4">
        <v>25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 t="e">
        <f t="shared" si="4"/>
        <v>#N/A</v>
      </c>
      <c r="X44" s="79" t="e">
        <f t="shared" si="5"/>
        <v>#N/A</v>
      </c>
    </row>
    <row r="45" spans="1:24" hidden="1" x14ac:dyDescent="0.2">
      <c r="A45" s="20">
        <v>37</v>
      </c>
      <c r="B45" s="15"/>
      <c r="C45" s="19" t="e">
        <f t="shared" si="0"/>
        <v>#N/A</v>
      </c>
      <c r="D45" s="2" t="e">
        <f t="shared" si="1"/>
        <v>#N/A</v>
      </c>
      <c r="E45" s="19" t="e">
        <f t="shared" si="2"/>
        <v>#N/A</v>
      </c>
      <c r="F45" s="4">
        <f t="shared" si="7"/>
        <v>19</v>
      </c>
      <c r="G45" s="4">
        <v>25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 t="e">
        <f t="shared" si="4"/>
        <v>#N/A</v>
      </c>
      <c r="X45" s="79" t="e">
        <f t="shared" si="5"/>
        <v>#N/A</v>
      </c>
    </row>
    <row r="46" spans="1:24" hidden="1" x14ac:dyDescent="0.2">
      <c r="A46" s="2">
        <v>38</v>
      </c>
      <c r="B46" s="15"/>
      <c r="C46" s="19" t="e">
        <f t="shared" si="0"/>
        <v>#N/A</v>
      </c>
      <c r="D46" s="2" t="e">
        <f t="shared" si="1"/>
        <v>#N/A</v>
      </c>
      <c r="E46" s="19" t="e">
        <f t="shared" si="2"/>
        <v>#N/A</v>
      </c>
      <c r="F46" s="4">
        <f t="shared" si="7"/>
        <v>19</v>
      </c>
      <c r="G46" s="4">
        <v>25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 t="e">
        <f t="shared" si="4"/>
        <v>#N/A</v>
      </c>
      <c r="X46" s="79" t="e">
        <f t="shared" si="5"/>
        <v>#N/A</v>
      </c>
    </row>
    <row r="47" spans="1:24" hidden="1" x14ac:dyDescent="0.2">
      <c r="A47" s="20">
        <v>39</v>
      </c>
      <c r="B47" s="15"/>
      <c r="C47" s="19" t="e">
        <f t="shared" si="0"/>
        <v>#N/A</v>
      </c>
      <c r="D47" s="2" t="e">
        <f t="shared" si="1"/>
        <v>#N/A</v>
      </c>
      <c r="E47" s="19" t="e">
        <f t="shared" si="2"/>
        <v>#N/A</v>
      </c>
      <c r="F47" s="4">
        <f t="shared" si="7"/>
        <v>19</v>
      </c>
      <c r="G47" s="4">
        <v>25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 t="e">
        <f t="shared" si="4"/>
        <v>#N/A</v>
      </c>
      <c r="X47" s="79" t="e">
        <f t="shared" si="5"/>
        <v>#N/A</v>
      </c>
    </row>
    <row r="48" spans="1:24" hidden="1" x14ac:dyDescent="0.2">
      <c r="A48" s="2">
        <v>40</v>
      </c>
      <c r="B48" s="15"/>
      <c r="C48" s="19" t="e">
        <f t="shared" si="0"/>
        <v>#N/A</v>
      </c>
      <c r="D48" s="2" t="e">
        <f t="shared" si="1"/>
        <v>#N/A</v>
      </c>
      <c r="E48" s="19" t="e">
        <f t="shared" si="2"/>
        <v>#N/A</v>
      </c>
      <c r="F48" s="4">
        <f t="shared" si="7"/>
        <v>19</v>
      </c>
      <c r="G48" s="4">
        <v>25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 t="e">
        <f t="shared" si="4"/>
        <v>#N/A</v>
      </c>
      <c r="X48" s="79" t="e">
        <f t="shared" si="5"/>
        <v>#N/A</v>
      </c>
    </row>
    <row r="49" spans="1:24" hidden="1" x14ac:dyDescent="0.2">
      <c r="A49" s="20">
        <v>41</v>
      </c>
      <c r="B49" s="15"/>
      <c r="C49" s="19" t="e">
        <f t="shared" si="0"/>
        <v>#N/A</v>
      </c>
      <c r="D49" s="2" t="e">
        <f t="shared" si="1"/>
        <v>#N/A</v>
      </c>
      <c r="E49" s="19" t="e">
        <f t="shared" si="2"/>
        <v>#N/A</v>
      </c>
      <c r="F49" s="4">
        <f t="shared" si="7"/>
        <v>19</v>
      </c>
      <c r="G49" s="4">
        <v>25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 t="e">
        <f t="shared" si="4"/>
        <v>#N/A</v>
      </c>
      <c r="X49" s="79" t="e">
        <f t="shared" si="5"/>
        <v>#N/A</v>
      </c>
    </row>
    <row r="50" spans="1:24" hidden="1" x14ac:dyDescent="0.2">
      <c r="A50" s="2">
        <v>42</v>
      </c>
      <c r="B50" s="15"/>
      <c r="C50" s="19" t="e">
        <f t="shared" si="0"/>
        <v>#N/A</v>
      </c>
      <c r="D50" s="2" t="e">
        <f t="shared" si="1"/>
        <v>#N/A</v>
      </c>
      <c r="E50" s="19" t="e">
        <f t="shared" si="2"/>
        <v>#N/A</v>
      </c>
      <c r="F50" s="4">
        <f t="shared" si="7"/>
        <v>19</v>
      </c>
      <c r="G50" s="4">
        <v>25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 t="e">
        <f t="shared" si="4"/>
        <v>#N/A</v>
      </c>
      <c r="X50" s="79" t="e">
        <f t="shared" si="5"/>
        <v>#N/A</v>
      </c>
    </row>
    <row r="51" spans="1:24" hidden="1" x14ac:dyDescent="0.2">
      <c r="A51" s="20">
        <v>43</v>
      </c>
      <c r="B51" s="15"/>
      <c r="C51" s="19" t="e">
        <f t="shared" si="0"/>
        <v>#N/A</v>
      </c>
      <c r="D51" s="2" t="e">
        <f t="shared" si="1"/>
        <v>#N/A</v>
      </c>
      <c r="E51" s="19" t="e">
        <f t="shared" si="2"/>
        <v>#N/A</v>
      </c>
      <c r="F51" s="4">
        <f t="shared" si="7"/>
        <v>19</v>
      </c>
      <c r="G51" s="4">
        <v>25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 t="e">
        <f t="shared" si="4"/>
        <v>#N/A</v>
      </c>
      <c r="X51" s="79" t="e">
        <f t="shared" si="5"/>
        <v>#N/A</v>
      </c>
    </row>
    <row r="52" spans="1:24" hidden="1" x14ac:dyDescent="0.2">
      <c r="A52" s="2">
        <v>44</v>
      </c>
      <c r="B52" s="15"/>
      <c r="C52" s="19" t="e">
        <f t="shared" si="0"/>
        <v>#N/A</v>
      </c>
      <c r="D52" s="2" t="e">
        <f t="shared" si="1"/>
        <v>#N/A</v>
      </c>
      <c r="E52" s="19" t="e">
        <f t="shared" si="2"/>
        <v>#N/A</v>
      </c>
      <c r="F52" s="4">
        <f t="shared" si="7"/>
        <v>19</v>
      </c>
      <c r="G52" s="4">
        <v>25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 t="e">
        <f t="shared" si="4"/>
        <v>#N/A</v>
      </c>
      <c r="X52" s="79" t="e">
        <f t="shared" si="5"/>
        <v>#N/A</v>
      </c>
    </row>
    <row r="53" spans="1:24" hidden="1" x14ac:dyDescent="0.2">
      <c r="A53" s="20">
        <v>45</v>
      </c>
      <c r="B53" s="15"/>
      <c r="C53" s="19" t="e">
        <f t="shared" si="0"/>
        <v>#N/A</v>
      </c>
      <c r="D53" s="2" t="e">
        <f t="shared" si="1"/>
        <v>#N/A</v>
      </c>
      <c r="E53" s="19" t="e">
        <f t="shared" si="2"/>
        <v>#N/A</v>
      </c>
      <c r="F53" s="4">
        <f t="shared" si="7"/>
        <v>19</v>
      </c>
      <c r="G53" s="4">
        <v>25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 t="e">
        <f t="shared" si="4"/>
        <v>#N/A</v>
      </c>
      <c r="X53" s="79" t="e">
        <f t="shared" si="5"/>
        <v>#N/A</v>
      </c>
    </row>
    <row r="54" spans="1:24" hidden="1" x14ac:dyDescent="0.2">
      <c r="A54" s="2">
        <v>46</v>
      </c>
      <c r="B54" s="15"/>
      <c r="C54" s="19" t="e">
        <f t="shared" si="0"/>
        <v>#N/A</v>
      </c>
      <c r="D54" s="2" t="e">
        <f t="shared" si="1"/>
        <v>#N/A</v>
      </c>
      <c r="E54" s="19" t="e">
        <f t="shared" si="2"/>
        <v>#N/A</v>
      </c>
      <c r="F54" s="4">
        <f t="shared" si="7"/>
        <v>19</v>
      </c>
      <c r="G54" s="4">
        <v>25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 t="e">
        <f t="shared" si="4"/>
        <v>#N/A</v>
      </c>
      <c r="X54" s="79" t="e">
        <f t="shared" si="5"/>
        <v>#N/A</v>
      </c>
    </row>
    <row r="55" spans="1:24" hidden="1" x14ac:dyDescent="0.2">
      <c r="A55" s="2">
        <v>47</v>
      </c>
      <c r="B55" s="15"/>
      <c r="C55" s="19" t="e">
        <f t="shared" si="0"/>
        <v>#N/A</v>
      </c>
      <c r="D55" s="2" t="e">
        <f t="shared" si="1"/>
        <v>#N/A</v>
      </c>
      <c r="E55" s="19" t="e">
        <f t="shared" si="2"/>
        <v>#N/A</v>
      </c>
      <c r="F55" s="4">
        <f t="shared" si="7"/>
        <v>19</v>
      </c>
      <c r="G55" s="4">
        <v>25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 t="e">
        <f t="shared" si="4"/>
        <v>#N/A</v>
      </c>
    </row>
    <row r="56" spans="1:24" hidden="1" x14ac:dyDescent="0.2">
      <c r="A56" s="20">
        <v>48</v>
      </c>
      <c r="B56" s="15"/>
      <c r="C56" s="19" t="e">
        <f t="shared" si="0"/>
        <v>#N/A</v>
      </c>
      <c r="D56" s="2" t="e">
        <f t="shared" si="1"/>
        <v>#N/A</v>
      </c>
      <c r="E56" s="19" t="e">
        <f t="shared" si="2"/>
        <v>#N/A</v>
      </c>
      <c r="F56" s="4">
        <f t="shared" si="7"/>
        <v>19</v>
      </c>
      <c r="G56" s="4">
        <v>25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 t="e">
        <f t="shared" si="4"/>
        <v>#N/A</v>
      </c>
    </row>
    <row r="57" spans="1:24" hidden="1" x14ac:dyDescent="0.2">
      <c r="A57" s="2">
        <v>49</v>
      </c>
      <c r="B57" s="15"/>
      <c r="C57" s="19" t="e">
        <f t="shared" si="0"/>
        <v>#N/A</v>
      </c>
      <c r="D57" s="2" t="e">
        <f t="shared" si="1"/>
        <v>#N/A</v>
      </c>
      <c r="E57" s="19" t="e">
        <f t="shared" si="2"/>
        <v>#N/A</v>
      </c>
      <c r="F57" s="4">
        <f t="shared" si="7"/>
        <v>19</v>
      </c>
      <c r="G57" s="4">
        <v>25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 t="e">
        <f t="shared" si="4"/>
        <v>#N/A</v>
      </c>
    </row>
    <row r="58" spans="1:24" hidden="1" x14ac:dyDescent="0.2">
      <c r="A58" s="2">
        <v>50</v>
      </c>
      <c r="B58" s="15"/>
      <c r="C58" s="19" t="e">
        <f t="shared" si="0"/>
        <v>#N/A</v>
      </c>
      <c r="D58" s="2" t="e">
        <f t="shared" si="1"/>
        <v>#N/A</v>
      </c>
      <c r="E58" s="19" t="e">
        <f t="shared" si="2"/>
        <v>#N/A</v>
      </c>
      <c r="F58" s="4">
        <f t="shared" si="7"/>
        <v>19</v>
      </c>
      <c r="G58" s="4">
        <v>25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 t="e">
        <f t="shared" si="4"/>
        <v>#N/A</v>
      </c>
    </row>
    <row r="59" spans="1:24" hidden="1" x14ac:dyDescent="0.2">
      <c r="A59" s="20">
        <v>51</v>
      </c>
      <c r="B59" s="15"/>
      <c r="C59" s="19" t="e">
        <f t="shared" si="0"/>
        <v>#N/A</v>
      </c>
      <c r="D59" s="2" t="e">
        <f t="shared" si="1"/>
        <v>#N/A</v>
      </c>
      <c r="E59" s="19" t="e">
        <f t="shared" si="2"/>
        <v>#N/A</v>
      </c>
      <c r="F59" s="4">
        <f t="shared" si="7"/>
        <v>19</v>
      </c>
      <c r="G59" s="4">
        <v>25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 t="e">
        <f t="shared" si="4"/>
        <v>#N/A</v>
      </c>
    </row>
    <row r="60" spans="1:24" hidden="1" x14ac:dyDescent="0.2">
      <c r="A60" s="2">
        <v>52</v>
      </c>
      <c r="B60" s="15"/>
      <c r="C60" s="19" t="e">
        <f t="shared" si="0"/>
        <v>#N/A</v>
      </c>
      <c r="D60" s="2" t="e">
        <f t="shared" si="1"/>
        <v>#N/A</v>
      </c>
      <c r="E60" s="19" t="e">
        <f t="shared" si="2"/>
        <v>#N/A</v>
      </c>
      <c r="F60" s="4">
        <f t="shared" si="7"/>
        <v>19</v>
      </c>
      <c r="G60" s="4">
        <v>25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 t="e">
        <f t="shared" si="4"/>
        <v>#N/A</v>
      </c>
    </row>
    <row r="61" spans="1:24" hidden="1" x14ac:dyDescent="0.2">
      <c r="A61" s="2">
        <v>53</v>
      </c>
      <c r="B61" s="15"/>
      <c r="C61" s="19" t="e">
        <f t="shared" si="0"/>
        <v>#N/A</v>
      </c>
      <c r="D61" s="2" t="e">
        <f t="shared" si="1"/>
        <v>#N/A</v>
      </c>
      <c r="E61" s="19" t="e">
        <f t="shared" si="2"/>
        <v>#N/A</v>
      </c>
      <c r="F61" s="4">
        <f t="shared" si="7"/>
        <v>19</v>
      </c>
      <c r="G61" s="4">
        <v>25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 t="e">
        <f t="shared" si="4"/>
        <v>#N/A</v>
      </c>
    </row>
    <row r="62" spans="1:24" hidden="1" x14ac:dyDescent="0.2">
      <c r="A62" s="20">
        <v>54</v>
      </c>
      <c r="B62" s="15"/>
      <c r="C62" s="19" t="e">
        <f t="shared" si="0"/>
        <v>#N/A</v>
      </c>
      <c r="D62" s="2" t="e">
        <f t="shared" si="1"/>
        <v>#N/A</v>
      </c>
      <c r="E62" s="19" t="e">
        <f t="shared" si="2"/>
        <v>#N/A</v>
      </c>
      <c r="F62" s="4">
        <f t="shared" si="7"/>
        <v>19</v>
      </c>
      <c r="G62" s="4">
        <v>25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 t="e">
        <f t="shared" si="4"/>
        <v>#N/A</v>
      </c>
    </row>
    <row r="63" spans="1:24" hidden="1" x14ac:dyDescent="0.2">
      <c r="A63" s="2">
        <v>55</v>
      </c>
      <c r="B63" s="15"/>
      <c r="C63" s="19" t="e">
        <f t="shared" si="0"/>
        <v>#N/A</v>
      </c>
      <c r="D63" s="2" t="e">
        <f t="shared" si="1"/>
        <v>#N/A</v>
      </c>
      <c r="E63" s="19" t="e">
        <f t="shared" si="2"/>
        <v>#N/A</v>
      </c>
      <c r="F63" s="4">
        <f t="shared" si="7"/>
        <v>19</v>
      </c>
      <c r="G63" s="4">
        <v>25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 t="e">
        <f t="shared" si="4"/>
        <v>#N/A</v>
      </c>
    </row>
    <row r="64" spans="1:24" hidden="1" x14ac:dyDescent="0.2">
      <c r="A64" s="2">
        <v>56</v>
      </c>
      <c r="B64" s="15"/>
      <c r="C64" s="19" t="e">
        <f t="shared" si="0"/>
        <v>#N/A</v>
      </c>
      <c r="D64" s="2" t="e">
        <f t="shared" si="1"/>
        <v>#N/A</v>
      </c>
      <c r="E64" s="19" t="e">
        <f t="shared" si="2"/>
        <v>#N/A</v>
      </c>
      <c r="F64" s="4">
        <f t="shared" si="7"/>
        <v>19</v>
      </c>
      <c r="G64" s="4">
        <v>25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 t="e">
        <f t="shared" si="4"/>
        <v>#N/A</v>
      </c>
    </row>
    <row r="65" spans="1:18" hidden="1" x14ac:dyDescent="0.2">
      <c r="A65" s="20">
        <v>57</v>
      </c>
      <c r="B65" s="15"/>
      <c r="C65" s="19" t="e">
        <f t="shared" si="0"/>
        <v>#N/A</v>
      </c>
      <c r="D65" s="2" t="e">
        <f t="shared" si="1"/>
        <v>#N/A</v>
      </c>
      <c r="E65" s="19" t="e">
        <f t="shared" si="2"/>
        <v>#N/A</v>
      </c>
      <c r="F65" s="4">
        <f t="shared" si="7"/>
        <v>19</v>
      </c>
      <c r="G65" s="4">
        <v>25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 t="e">
        <f t="shared" si="4"/>
        <v>#N/A</v>
      </c>
    </row>
    <row r="66" spans="1:18" hidden="1" x14ac:dyDescent="0.2">
      <c r="A66" s="2">
        <v>58</v>
      </c>
      <c r="B66" s="15"/>
      <c r="C66" s="19" t="e">
        <f t="shared" si="0"/>
        <v>#N/A</v>
      </c>
      <c r="D66" s="2" t="e">
        <f t="shared" si="1"/>
        <v>#N/A</v>
      </c>
      <c r="E66" s="19" t="e">
        <f t="shared" si="2"/>
        <v>#N/A</v>
      </c>
      <c r="F66" s="4">
        <f t="shared" si="7"/>
        <v>19</v>
      </c>
      <c r="G66" s="4">
        <v>25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 t="e">
        <f t="shared" si="4"/>
        <v>#N/A</v>
      </c>
    </row>
    <row r="67" spans="1:18" hidden="1" x14ac:dyDescent="0.2">
      <c r="A67" s="2">
        <v>59</v>
      </c>
      <c r="B67" s="15"/>
      <c r="C67" s="19" t="e">
        <f t="shared" si="0"/>
        <v>#N/A</v>
      </c>
      <c r="D67" s="2" t="e">
        <f t="shared" si="1"/>
        <v>#N/A</v>
      </c>
      <c r="E67" s="19" t="e">
        <f t="shared" si="2"/>
        <v>#N/A</v>
      </c>
      <c r="F67" s="4">
        <f t="shared" si="7"/>
        <v>19</v>
      </c>
      <c r="G67" s="4">
        <v>25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 t="e">
        <f t="shared" si="4"/>
        <v>#N/A</v>
      </c>
    </row>
    <row r="68" spans="1:18" hidden="1" x14ac:dyDescent="0.2">
      <c r="A68" s="20">
        <v>60</v>
      </c>
      <c r="B68" s="15"/>
      <c r="C68" s="19" t="e">
        <f t="shared" si="0"/>
        <v>#N/A</v>
      </c>
      <c r="D68" s="2" t="e">
        <f t="shared" si="1"/>
        <v>#N/A</v>
      </c>
      <c r="E68" s="19" t="e">
        <f t="shared" si="2"/>
        <v>#N/A</v>
      </c>
      <c r="F68" s="4">
        <f t="shared" si="7"/>
        <v>19</v>
      </c>
      <c r="G68" s="4">
        <v>25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 t="e">
        <f t="shared" si="4"/>
        <v>#N/A</v>
      </c>
    </row>
    <row r="69" spans="1:18" hidden="1" x14ac:dyDescent="0.2">
      <c r="A69" s="2">
        <v>61</v>
      </c>
      <c r="B69" s="15"/>
      <c r="C69" s="19" t="e">
        <f t="shared" si="0"/>
        <v>#N/A</v>
      </c>
      <c r="D69" s="2" t="e">
        <f t="shared" si="1"/>
        <v>#N/A</v>
      </c>
      <c r="E69" s="19" t="e">
        <f t="shared" si="2"/>
        <v>#N/A</v>
      </c>
      <c r="F69" s="4">
        <f t="shared" si="7"/>
        <v>19</v>
      </c>
      <c r="G69" s="4">
        <v>25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 t="e">
        <f t="shared" si="4"/>
        <v>#N/A</v>
      </c>
    </row>
    <row r="70" spans="1:18" hidden="1" x14ac:dyDescent="0.2">
      <c r="A70" s="2">
        <v>62</v>
      </c>
      <c r="B70" s="15"/>
      <c r="C70" s="19" t="e">
        <f t="shared" si="0"/>
        <v>#N/A</v>
      </c>
      <c r="D70" s="2" t="e">
        <f t="shared" si="1"/>
        <v>#N/A</v>
      </c>
      <c r="E70" s="19" t="e">
        <f t="shared" si="2"/>
        <v>#N/A</v>
      </c>
      <c r="F70" s="4">
        <f t="shared" si="7"/>
        <v>19</v>
      </c>
      <c r="G70" s="4">
        <v>25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 t="e">
        <f t="shared" si="4"/>
        <v>#N/A</v>
      </c>
    </row>
    <row r="71" spans="1:18" hidden="1" x14ac:dyDescent="0.2">
      <c r="A71" s="20">
        <v>63</v>
      </c>
      <c r="B71" s="15"/>
      <c r="C71" s="19" t="e">
        <f t="shared" si="0"/>
        <v>#N/A</v>
      </c>
      <c r="D71" s="2" t="e">
        <f t="shared" si="1"/>
        <v>#N/A</v>
      </c>
      <c r="E71" s="19" t="e">
        <f t="shared" si="2"/>
        <v>#N/A</v>
      </c>
      <c r="F71" s="4">
        <f t="shared" si="7"/>
        <v>19</v>
      </c>
      <c r="G71" s="4">
        <v>25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 t="e">
        <f t="shared" si="4"/>
        <v>#N/A</v>
      </c>
    </row>
    <row r="72" spans="1:18" hidden="1" x14ac:dyDescent="0.2">
      <c r="A72" s="2">
        <v>64</v>
      </c>
      <c r="B72" s="15"/>
      <c r="C72" s="19" t="e">
        <f t="shared" si="0"/>
        <v>#N/A</v>
      </c>
      <c r="D72" s="2" t="e">
        <f t="shared" si="1"/>
        <v>#N/A</v>
      </c>
      <c r="E72" s="19" t="e">
        <f t="shared" si="2"/>
        <v>#N/A</v>
      </c>
      <c r="F72" s="4">
        <f t="shared" si="7"/>
        <v>19</v>
      </c>
      <c r="G72" s="4">
        <v>25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 t="e">
        <f t="shared" si="4"/>
        <v>#N/A</v>
      </c>
    </row>
    <row r="73" spans="1:18" hidden="1" x14ac:dyDescent="0.2">
      <c r="A73" s="2">
        <v>65</v>
      </c>
      <c r="B73" s="15"/>
      <c r="C73" s="19" t="e">
        <f t="shared" ref="C73:C78" si="11">VLOOKUP($B73,$T:$W,2,0)</f>
        <v>#N/A</v>
      </c>
      <c r="D73" s="2" t="e">
        <f t="shared" ref="D73:D78" si="12">VLOOKUP($B73,$T:$W,3,0)</f>
        <v>#N/A</v>
      </c>
      <c r="E73" s="19" t="e">
        <f t="shared" ref="E73:E78" si="13">VLOOKUP($B73,$T:$W,4,0)</f>
        <v>#N/A</v>
      </c>
      <c r="F73" s="4">
        <f t="shared" si="7"/>
        <v>19</v>
      </c>
      <c r="G73" s="4">
        <v>25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 t="e">
        <f t="shared" ref="R73:R78" si="14">IF(SUM(I73:Q73)&lt;&gt;0,"",E73)</f>
        <v>#N/A</v>
      </c>
    </row>
    <row r="74" spans="1:18" hidden="1" x14ac:dyDescent="0.2">
      <c r="A74" s="20">
        <v>66</v>
      </c>
      <c r="B74" s="15"/>
      <c r="C74" s="19" t="e">
        <f t="shared" si="11"/>
        <v>#N/A</v>
      </c>
      <c r="D74" s="2" t="e">
        <f t="shared" si="12"/>
        <v>#N/A</v>
      </c>
      <c r="E74" s="19" t="e">
        <f t="shared" si="13"/>
        <v>#N/A</v>
      </c>
      <c r="F74" s="4">
        <f t="shared" si="7"/>
        <v>19</v>
      </c>
      <c r="G74" s="4">
        <v>25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 t="e">
        <f t="shared" si="14"/>
        <v>#N/A</v>
      </c>
    </row>
    <row r="75" spans="1:18" hidden="1" x14ac:dyDescent="0.2">
      <c r="A75" s="2">
        <v>67</v>
      </c>
      <c r="B75" s="15"/>
      <c r="C75" s="19" t="e">
        <f t="shared" si="11"/>
        <v>#N/A</v>
      </c>
      <c r="D75" s="2" t="e">
        <f t="shared" si="12"/>
        <v>#N/A</v>
      </c>
      <c r="E75" s="19" t="e">
        <f t="shared" si="13"/>
        <v>#N/A</v>
      </c>
      <c r="F75" s="4">
        <f>+F74</f>
        <v>19</v>
      </c>
      <c r="G75" s="4">
        <v>25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 t="e">
        <f t="shared" si="14"/>
        <v>#N/A</v>
      </c>
    </row>
    <row r="76" spans="1:18" hidden="1" x14ac:dyDescent="0.2">
      <c r="A76" s="2">
        <v>68</v>
      </c>
      <c r="B76" s="15"/>
      <c r="C76" s="19" t="e">
        <f t="shared" si="11"/>
        <v>#N/A</v>
      </c>
      <c r="D76" s="2" t="e">
        <f t="shared" si="12"/>
        <v>#N/A</v>
      </c>
      <c r="E76" s="19" t="e">
        <f t="shared" si="13"/>
        <v>#N/A</v>
      </c>
      <c r="F76" s="4">
        <f>+F75</f>
        <v>19</v>
      </c>
      <c r="G76" s="4">
        <v>25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 t="e">
        <f t="shared" si="14"/>
        <v>#N/A</v>
      </c>
    </row>
    <row r="77" spans="1:18" hidden="1" x14ac:dyDescent="0.2">
      <c r="A77" s="20">
        <v>69</v>
      </c>
      <c r="B77" s="15"/>
      <c r="C77" s="19" t="e">
        <f t="shared" si="11"/>
        <v>#N/A</v>
      </c>
      <c r="D77" s="2" t="e">
        <f t="shared" si="12"/>
        <v>#N/A</v>
      </c>
      <c r="E77" s="19" t="e">
        <f t="shared" si="13"/>
        <v>#N/A</v>
      </c>
      <c r="F77" s="4">
        <f>+F76</f>
        <v>19</v>
      </c>
      <c r="G77" s="4">
        <v>25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 t="e">
        <f t="shared" si="14"/>
        <v>#N/A</v>
      </c>
    </row>
    <row r="78" spans="1:18" hidden="1" x14ac:dyDescent="0.2">
      <c r="A78" s="2">
        <v>70</v>
      </c>
      <c r="B78" s="15"/>
      <c r="C78" s="19" t="e">
        <f t="shared" si="11"/>
        <v>#N/A</v>
      </c>
      <c r="D78" s="2" t="e">
        <f t="shared" si="12"/>
        <v>#N/A</v>
      </c>
      <c r="E78" s="19" t="e">
        <f t="shared" si="13"/>
        <v>#N/A</v>
      </c>
      <c r="F78" s="4">
        <f>+F77</f>
        <v>19</v>
      </c>
      <c r="G78" s="4">
        <v>25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 t="e">
        <f t="shared" si="14"/>
        <v>#N/A</v>
      </c>
    </row>
    <row r="79" spans="1:18" ht="25.5" customHeight="1" x14ac:dyDescent="0.2">
      <c r="A79" s="2"/>
      <c r="B79" s="4"/>
      <c r="C79" s="19"/>
      <c r="D79" s="2"/>
      <c r="E79" s="1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outlineLevel="1" x14ac:dyDescent="0.2">
      <c r="A80" s="7" t="s">
        <v>128</v>
      </c>
      <c r="C80" s="12"/>
      <c r="D80" s="12"/>
      <c r="H80" s="82" t="s">
        <v>129</v>
      </c>
      <c r="I80" s="83">
        <f t="shared" ref="I80:Q80" si="15">IF(I84=MIN($I$84:$Q$84),1,(IF(SMALL($I$84:$Q$84,2)&lt;MIN($I$91:$Q$91),IF(I84=SMALL($I$84:$Q$84,2),2,""),"")))</f>
        <v>1</v>
      </c>
      <c r="J80" s="83">
        <v>2</v>
      </c>
      <c r="K80" s="83" t="str">
        <f t="shared" si="15"/>
        <v/>
      </c>
      <c r="L80" s="83" t="str">
        <f t="shared" si="15"/>
        <v/>
      </c>
      <c r="M80" s="83" t="str">
        <f t="shared" si="15"/>
        <v/>
      </c>
      <c r="N80" s="83" t="str">
        <f t="shared" si="15"/>
        <v/>
      </c>
      <c r="O80" s="83" t="str">
        <f t="shared" si="15"/>
        <v/>
      </c>
      <c r="P80" s="83" t="str">
        <f t="shared" si="15"/>
        <v/>
      </c>
      <c r="Q80" s="83" t="str">
        <f t="shared" si="15"/>
        <v/>
      </c>
    </row>
    <row r="81" spans="1:17" ht="15.75" outlineLevel="1" x14ac:dyDescent="0.25">
      <c r="C81" s="8" t="s">
        <v>130</v>
      </c>
      <c r="D81" s="8"/>
      <c r="F81" s="1"/>
      <c r="H81" s="82" t="s">
        <v>131</v>
      </c>
      <c r="I81">
        <f t="shared" ref="I81:Q81" si="16">MIN(I$9:I$78)</f>
        <v>1</v>
      </c>
      <c r="J81">
        <f t="shared" si="16"/>
        <v>10</v>
      </c>
      <c r="K81">
        <f t="shared" si="16"/>
        <v>24</v>
      </c>
      <c r="L81">
        <f t="shared" si="16"/>
        <v>12</v>
      </c>
      <c r="M81">
        <f t="shared" si="16"/>
        <v>0</v>
      </c>
      <c r="N81">
        <f t="shared" si="16"/>
        <v>0</v>
      </c>
      <c r="O81">
        <f t="shared" si="16"/>
        <v>0</v>
      </c>
      <c r="P81">
        <f t="shared" si="16"/>
        <v>0</v>
      </c>
      <c r="Q81">
        <f t="shared" si="16"/>
        <v>0</v>
      </c>
    </row>
    <row r="82" spans="1:17" ht="15.75" outlineLevel="1" x14ac:dyDescent="0.25">
      <c r="A82" s="8"/>
      <c r="B82" s="8"/>
      <c r="C82" s="1"/>
      <c r="D82" s="1"/>
      <c r="I82">
        <f t="shared" ref="I82:Q82" si="17">SMALL(I$9:I$78,2)</f>
        <v>2</v>
      </c>
      <c r="J82">
        <f t="shared" si="17"/>
        <v>14</v>
      </c>
      <c r="K82">
        <f t="shared" si="17"/>
        <v>25</v>
      </c>
      <c r="L82">
        <f t="shared" si="17"/>
        <v>15</v>
      </c>
      <c r="M82" t="e">
        <f t="shared" si="17"/>
        <v>#NUM!</v>
      </c>
      <c r="N82" t="e">
        <f t="shared" si="17"/>
        <v>#NUM!</v>
      </c>
      <c r="O82" t="e">
        <f t="shared" si="17"/>
        <v>#NUM!</v>
      </c>
      <c r="P82" t="e">
        <f t="shared" si="17"/>
        <v>#NUM!</v>
      </c>
      <c r="Q82" t="e">
        <f t="shared" si="17"/>
        <v>#NUM!</v>
      </c>
    </row>
    <row r="83" spans="1:17" outlineLevel="1" x14ac:dyDescent="0.2">
      <c r="A83" s="1"/>
      <c r="B83" s="1"/>
      <c r="C83" s="7"/>
      <c r="D83" s="7"/>
      <c r="I83">
        <f t="shared" ref="I83:Q83" si="18">SMALL(I$9:I$78,3)</f>
        <v>3</v>
      </c>
      <c r="J83">
        <f t="shared" si="18"/>
        <v>17</v>
      </c>
      <c r="K83">
        <f t="shared" si="18"/>
        <v>26</v>
      </c>
      <c r="L83">
        <f t="shared" si="18"/>
        <v>28</v>
      </c>
      <c r="M83" t="e">
        <f t="shared" si="18"/>
        <v>#NUM!</v>
      </c>
      <c r="N83" t="e">
        <f t="shared" si="18"/>
        <v>#NUM!</v>
      </c>
      <c r="O83" t="e">
        <f t="shared" si="18"/>
        <v>#NUM!</v>
      </c>
      <c r="P83" t="e">
        <f t="shared" si="18"/>
        <v>#NUM!</v>
      </c>
      <c r="Q83" t="e">
        <f t="shared" si="18"/>
        <v>#NUM!</v>
      </c>
    </row>
    <row r="84" spans="1:17" outlineLevel="1" x14ac:dyDescent="0.2">
      <c r="H84" s="1" t="s">
        <v>132</v>
      </c>
      <c r="I84" s="11">
        <f>IFERROR(SUM(I81:I83),"")</f>
        <v>6</v>
      </c>
      <c r="J84" s="11">
        <f t="shared" ref="J84:Q84" si="19">IFERROR(SUM(J81:J83),"")</f>
        <v>41</v>
      </c>
      <c r="K84" s="11">
        <f t="shared" si="19"/>
        <v>75</v>
      </c>
      <c r="L84" s="11">
        <f t="shared" si="19"/>
        <v>55</v>
      </c>
      <c r="M84" s="11" t="str">
        <f t="shared" si="19"/>
        <v/>
      </c>
      <c r="N84" s="11" t="str">
        <f>IFERROR(SUM(N81:N83),"")</f>
        <v/>
      </c>
      <c r="O84" s="11" t="str">
        <f>IFERROR(SUM(O81:O83),"")</f>
        <v/>
      </c>
      <c r="P84" s="11" t="str">
        <f t="shared" si="19"/>
        <v/>
      </c>
      <c r="Q84" s="11" t="str">
        <f t="shared" si="19"/>
        <v/>
      </c>
    </row>
    <row r="85" spans="1:17" ht="25.5" hidden="1" outlineLevel="1" x14ac:dyDescent="0.2">
      <c r="H85" s="1"/>
      <c r="I85" s="25" t="str">
        <f t="shared" ref="I85:Q85" si="20">+I8</f>
        <v>Charnwood</v>
      </c>
      <c r="J85" s="38" t="str">
        <f t="shared" si="20"/>
        <v>Corby AC</v>
      </c>
      <c r="K85" s="33" t="str">
        <f t="shared" si="20"/>
        <v>Hinckley RC</v>
      </c>
      <c r="L85" s="67" t="str">
        <f t="shared" si="20"/>
        <v>Market Harboro AC</v>
      </c>
      <c r="M85" s="46">
        <f t="shared" si="20"/>
        <v>0</v>
      </c>
      <c r="N85" s="42">
        <f t="shared" si="20"/>
        <v>0</v>
      </c>
      <c r="O85" s="42">
        <f t="shared" si="20"/>
        <v>0</v>
      </c>
      <c r="P85" s="42">
        <f t="shared" si="20"/>
        <v>0</v>
      </c>
      <c r="Q85" s="42">
        <f t="shared" si="20"/>
        <v>0</v>
      </c>
    </row>
    <row r="86" spans="1:17" hidden="1" outlineLevel="1" x14ac:dyDescent="0.2"/>
    <row r="87" spans="1:17" hidden="1" outlineLevel="1" x14ac:dyDescent="0.2">
      <c r="H87" s="82" t="s">
        <v>129</v>
      </c>
      <c r="I87" s="84"/>
      <c r="J87" s="84" t="str">
        <f t="shared" ref="J87:Q87" si="21">IF(SMALL($I$84:$Q$84,2)&gt;MIN($I$91:$Q$91),IF(J91=MIN($I$91:$Q$91),2,""),"")</f>
        <v/>
      </c>
      <c r="K87" s="84" t="str">
        <f t="shared" si="21"/>
        <v/>
      </c>
      <c r="L87" s="84" t="str">
        <f t="shared" si="21"/>
        <v/>
      </c>
      <c r="M87" s="84" t="str">
        <f t="shared" si="21"/>
        <v/>
      </c>
      <c r="N87" s="84" t="str">
        <f t="shared" si="21"/>
        <v/>
      </c>
      <c r="O87" s="84" t="str">
        <f t="shared" si="21"/>
        <v/>
      </c>
      <c r="P87" s="84" t="str">
        <f t="shared" si="21"/>
        <v/>
      </c>
      <c r="Q87" s="84" t="str">
        <f t="shared" si="21"/>
        <v/>
      </c>
    </row>
    <row r="88" spans="1:17" ht="15.75" hidden="1" outlineLevel="1" x14ac:dyDescent="0.25">
      <c r="C88" s="8" t="s">
        <v>133</v>
      </c>
      <c r="D88" s="8"/>
      <c r="F88" s="1"/>
      <c r="H88" s="82" t="s">
        <v>134</v>
      </c>
      <c r="I88">
        <f t="shared" ref="I88:Q88" si="22">SMALL(I$9:I$78,4)</f>
        <v>5</v>
      </c>
      <c r="J88">
        <f t="shared" si="22"/>
        <v>18</v>
      </c>
      <c r="K88" t="e">
        <f t="shared" si="22"/>
        <v>#NUM!</v>
      </c>
      <c r="L88" t="e">
        <f t="shared" si="22"/>
        <v>#NUM!</v>
      </c>
      <c r="M88" t="e">
        <f t="shared" si="22"/>
        <v>#NUM!</v>
      </c>
      <c r="N88" t="e">
        <f t="shared" si="22"/>
        <v>#NUM!</v>
      </c>
      <c r="O88" t="e">
        <f t="shared" si="22"/>
        <v>#NUM!</v>
      </c>
      <c r="P88" t="e">
        <f t="shared" si="22"/>
        <v>#NUM!</v>
      </c>
      <c r="Q88" t="e">
        <f t="shared" si="22"/>
        <v>#NUM!</v>
      </c>
    </row>
    <row r="89" spans="1:17" ht="15.75" hidden="1" outlineLevel="1" x14ac:dyDescent="0.25">
      <c r="A89" s="8"/>
      <c r="B89" s="6"/>
      <c r="C89" s="1"/>
      <c r="D89" s="1"/>
      <c r="H89" s="1"/>
      <c r="I89">
        <f t="shared" ref="I89:Q89" si="23">SMALL(I$9:I$78,5)</f>
        <v>7</v>
      </c>
      <c r="J89" t="e">
        <f t="shared" si="23"/>
        <v>#NUM!</v>
      </c>
      <c r="K89" t="e">
        <f t="shared" si="23"/>
        <v>#NUM!</v>
      </c>
      <c r="L89" t="e">
        <f t="shared" si="23"/>
        <v>#NUM!</v>
      </c>
      <c r="M89" t="e">
        <f t="shared" si="23"/>
        <v>#NUM!</v>
      </c>
      <c r="N89" t="e">
        <f t="shared" si="23"/>
        <v>#NUM!</v>
      </c>
      <c r="O89" t="e">
        <f t="shared" si="23"/>
        <v>#NUM!</v>
      </c>
      <c r="P89" t="e">
        <f t="shared" si="23"/>
        <v>#NUM!</v>
      </c>
      <c r="Q89" t="e">
        <f t="shared" si="23"/>
        <v>#NUM!</v>
      </c>
    </row>
    <row r="90" spans="1:17" hidden="1" outlineLevel="1" x14ac:dyDescent="0.2">
      <c r="H90" s="1"/>
      <c r="I90">
        <f t="shared" ref="I90:Q90" si="24">SMALL(I$9:I$78,6)</f>
        <v>9</v>
      </c>
      <c r="J90" t="e">
        <f t="shared" si="24"/>
        <v>#NUM!</v>
      </c>
      <c r="K90" t="e">
        <f t="shared" si="24"/>
        <v>#NUM!</v>
      </c>
      <c r="L90" t="e">
        <f t="shared" si="24"/>
        <v>#NUM!</v>
      </c>
      <c r="M90" t="e">
        <f t="shared" si="24"/>
        <v>#NUM!</v>
      </c>
      <c r="N90" t="e">
        <f t="shared" si="24"/>
        <v>#NUM!</v>
      </c>
      <c r="O90" t="e">
        <f t="shared" si="24"/>
        <v>#NUM!</v>
      </c>
      <c r="P90" t="e">
        <f t="shared" si="24"/>
        <v>#NUM!</v>
      </c>
      <c r="Q90" t="e">
        <f t="shared" si="24"/>
        <v>#NUM!</v>
      </c>
    </row>
    <row r="91" spans="1:17" hidden="1" outlineLevel="1" x14ac:dyDescent="0.2">
      <c r="C91" s="7"/>
      <c r="D91" s="7"/>
      <c r="H91" s="1" t="s">
        <v>135</v>
      </c>
      <c r="I91" s="11">
        <f>IFERROR(SUM(I88:I90),1000)</f>
        <v>21</v>
      </c>
      <c r="J91" s="11">
        <f>IFERROR(SUM(J88:J90),1000)</f>
        <v>1000</v>
      </c>
      <c r="K91" s="11">
        <f t="shared" ref="K91:Q91" si="25">IFERROR(SUM(K88:K90),1000)</f>
        <v>1000</v>
      </c>
      <c r="L91" s="11">
        <f t="shared" si="25"/>
        <v>1000</v>
      </c>
      <c r="M91" s="11">
        <f t="shared" si="25"/>
        <v>1000</v>
      </c>
      <c r="N91" s="11">
        <f>IFERROR(SUM(N88:N90),1000)</f>
        <v>1000</v>
      </c>
      <c r="O91" s="11">
        <f>IFERROR(SUM(O88:O90),1000)</f>
        <v>1000</v>
      </c>
      <c r="P91" s="11">
        <f t="shared" si="25"/>
        <v>1000</v>
      </c>
      <c r="Q91" s="11">
        <f t="shared" si="25"/>
        <v>1000</v>
      </c>
    </row>
    <row r="92" spans="1:17" hidden="1" outlineLevel="1" x14ac:dyDescent="0.2"/>
    <row r="93" spans="1:17" hidden="1" outlineLevel="1" x14ac:dyDescent="0.2"/>
    <row r="94" spans="1:17" hidden="1" outlineLevel="1" x14ac:dyDescent="0.2"/>
    <row r="95" spans="1:17" ht="33.75" customHeight="1" collapsed="1" x14ac:dyDescent="0.2"/>
    <row r="96" spans="1:17" x14ac:dyDescent="0.2">
      <c r="A96" s="89"/>
      <c r="B96" s="90"/>
      <c r="C96" s="90"/>
      <c r="D96" s="90"/>
      <c r="E96" s="90"/>
      <c r="F96" s="90"/>
      <c r="G96" s="90"/>
      <c r="H96" s="91"/>
    </row>
    <row r="97" spans="1:8" ht="18" x14ac:dyDescent="0.25">
      <c r="A97" s="92"/>
      <c r="B97" s="93" t="s">
        <v>0</v>
      </c>
      <c r="C97" s="88"/>
      <c r="D97" s="88"/>
      <c r="E97" s="93"/>
      <c r="F97" s="88"/>
      <c r="G97" s="88"/>
      <c r="H97" s="94"/>
    </row>
    <row r="98" spans="1:8" ht="18" x14ac:dyDescent="0.25">
      <c r="A98" s="92"/>
      <c r="B98" s="93"/>
      <c r="C98" s="88"/>
      <c r="D98" s="88"/>
      <c r="E98" s="93"/>
      <c r="F98" s="88"/>
      <c r="G98" s="88"/>
      <c r="H98" s="94"/>
    </row>
    <row r="99" spans="1:8" ht="18" x14ac:dyDescent="0.25">
      <c r="A99" s="92"/>
      <c r="B99" s="93" t="s">
        <v>136</v>
      </c>
      <c r="C99" s="88"/>
      <c r="D99" s="88"/>
      <c r="E99" s="93"/>
      <c r="F99" s="88"/>
      <c r="G99" s="88"/>
      <c r="H99" s="94"/>
    </row>
    <row r="100" spans="1:8" x14ac:dyDescent="0.2">
      <c r="A100" s="92"/>
      <c r="B100" s="88"/>
      <c r="C100" s="88"/>
      <c r="D100" s="88"/>
      <c r="E100" s="88"/>
      <c r="F100" s="88"/>
      <c r="G100" s="88"/>
      <c r="H100" s="94"/>
    </row>
    <row r="101" spans="1:8" ht="20.100000000000001" customHeight="1" x14ac:dyDescent="0.25">
      <c r="A101" s="92"/>
      <c r="B101" s="93" t="str">
        <f>+A6</f>
        <v>Race 9 - Year 7 and 8 Girls</v>
      </c>
      <c r="C101" s="88"/>
      <c r="D101" s="88"/>
      <c r="E101" s="88"/>
      <c r="F101" s="88"/>
      <c r="G101" s="88"/>
      <c r="H101" s="94"/>
    </row>
    <row r="102" spans="1:8" x14ac:dyDescent="0.2">
      <c r="A102" s="92"/>
      <c r="B102" s="88"/>
      <c r="C102" s="88"/>
      <c r="D102" s="88"/>
      <c r="E102" s="88"/>
      <c r="F102" s="88"/>
      <c r="G102" s="88"/>
      <c r="H102" s="94"/>
    </row>
    <row r="103" spans="1:8" ht="15.75" x14ac:dyDescent="0.25">
      <c r="A103" s="92"/>
      <c r="B103" s="105" t="s">
        <v>137</v>
      </c>
      <c r="C103" s="96"/>
      <c r="D103" s="88"/>
      <c r="E103" s="88"/>
      <c r="F103" s="88"/>
      <c r="G103" s="88"/>
      <c r="H103" s="94"/>
    </row>
    <row r="104" spans="1:8" ht="20.100000000000001" customHeight="1" x14ac:dyDescent="0.2">
      <c r="A104" s="92"/>
      <c r="B104" s="98" t="s">
        <v>138</v>
      </c>
      <c r="C104" s="106" t="s">
        <v>14</v>
      </c>
      <c r="D104" s="106"/>
      <c r="E104" s="98" t="s">
        <v>15</v>
      </c>
      <c r="F104" s="98"/>
      <c r="G104" s="88"/>
      <c r="H104" s="107" t="s">
        <v>139</v>
      </c>
    </row>
    <row r="105" spans="1:8" x14ac:dyDescent="0.2">
      <c r="A105" s="92"/>
      <c r="B105" s="88">
        <v>1</v>
      </c>
      <c r="C105" s="97">
        <f>+B9</f>
        <v>447</v>
      </c>
      <c r="D105" s="88"/>
      <c r="E105" s="108" t="str">
        <f>+C9</f>
        <v>Maya Stokes</v>
      </c>
      <c r="F105" s="88"/>
      <c r="G105" s="88"/>
      <c r="H105" s="94" t="str">
        <f>+E9</f>
        <v>Charnwood</v>
      </c>
    </row>
    <row r="106" spans="1:8" x14ac:dyDescent="0.2">
      <c r="A106" s="92"/>
      <c r="B106" s="88">
        <v>2</v>
      </c>
      <c r="C106" s="97">
        <f>+B10</f>
        <v>387</v>
      </c>
      <c r="D106" s="88"/>
      <c r="E106" s="108" t="str">
        <f>+C10</f>
        <v>Lexie McLoughlin</v>
      </c>
      <c r="F106" s="88"/>
      <c r="G106" s="88"/>
      <c r="H106" s="94" t="str">
        <f>+E10</f>
        <v>Charnwood</v>
      </c>
    </row>
    <row r="107" spans="1:8" x14ac:dyDescent="0.2">
      <c r="A107" s="92"/>
      <c r="B107" s="88">
        <v>3</v>
      </c>
      <c r="C107" s="97">
        <f>+B11</f>
        <v>413</v>
      </c>
      <c r="D107" s="88"/>
      <c r="E107" s="108" t="str">
        <f>+C11</f>
        <v>Olivia Bonshor</v>
      </c>
      <c r="F107" s="88"/>
      <c r="G107" s="88"/>
      <c r="H107" s="94" t="str">
        <f>+E11</f>
        <v>Charnwood</v>
      </c>
    </row>
    <row r="108" spans="1:8" x14ac:dyDescent="0.2">
      <c r="A108" s="92"/>
      <c r="B108" s="88"/>
      <c r="C108" s="88"/>
      <c r="D108" s="88"/>
      <c r="E108" s="88"/>
      <c r="F108" s="88"/>
      <c r="G108" s="88"/>
      <c r="H108" s="94"/>
    </row>
    <row r="109" spans="1:8" x14ac:dyDescent="0.2">
      <c r="A109" s="92"/>
      <c r="B109" s="88"/>
      <c r="C109" s="88"/>
      <c r="D109" s="88"/>
      <c r="E109" s="88"/>
      <c r="F109" s="88"/>
      <c r="G109" s="88"/>
      <c r="H109" s="94"/>
    </row>
    <row r="110" spans="1:8" ht="15.75" x14ac:dyDescent="0.25">
      <c r="A110" s="92"/>
      <c r="B110" s="105" t="s">
        <v>140</v>
      </c>
      <c r="C110" s="96"/>
      <c r="D110" s="88"/>
      <c r="E110" s="9"/>
      <c r="F110" s="88"/>
      <c r="G110" s="88"/>
      <c r="H110" s="94"/>
    </row>
    <row r="111" spans="1:8" ht="15.75" x14ac:dyDescent="0.25">
      <c r="A111" s="92"/>
      <c r="B111" s="88"/>
      <c r="C111" s="95" t="s">
        <v>141</v>
      </c>
      <c r="D111" s="95"/>
      <c r="E111" s="86" t="str">
        <f>HLOOKUP(1,$I$80:$Q$85,6,0)</f>
        <v>Charnwood</v>
      </c>
      <c r="F111" s="88"/>
      <c r="G111" s="88"/>
      <c r="H111" s="94"/>
    </row>
    <row r="112" spans="1:8" x14ac:dyDescent="0.2">
      <c r="A112" s="92"/>
      <c r="B112" s="98" t="s">
        <v>138</v>
      </c>
      <c r="C112" s="106" t="s">
        <v>14</v>
      </c>
      <c r="D112" s="88"/>
      <c r="E112" s="98" t="s">
        <v>15</v>
      </c>
      <c r="F112" s="88"/>
      <c r="G112" s="88"/>
      <c r="H112" s="94"/>
    </row>
    <row r="113" spans="1:8" x14ac:dyDescent="0.2">
      <c r="A113" s="92"/>
      <c r="B113" s="88">
        <f>HLOOKUP(1,$I$80:$Q$85,2,0)</f>
        <v>1</v>
      </c>
      <c r="C113" s="97">
        <f>VLOOKUP($B113,$A$8:$C$78,2,0)</f>
        <v>447</v>
      </c>
      <c r="D113" s="88"/>
      <c r="E113" s="108" t="str">
        <f>VLOOKUP($B113,$A$8:$C$78,3,0)</f>
        <v>Maya Stokes</v>
      </c>
      <c r="F113" s="88"/>
      <c r="G113" s="88"/>
      <c r="H113" s="94"/>
    </row>
    <row r="114" spans="1:8" x14ac:dyDescent="0.2">
      <c r="A114" s="92"/>
      <c r="B114" s="88">
        <f>HLOOKUP(1,$I$80:$Q$85,3,0)</f>
        <v>2</v>
      </c>
      <c r="C114" s="97">
        <f>VLOOKUP($B114,$A$8:$C$78,2,0)</f>
        <v>387</v>
      </c>
      <c r="D114" s="88"/>
      <c r="E114" s="108" t="str">
        <f>VLOOKUP($B114,$A$8:$C$75,3,0)</f>
        <v>Lexie McLoughlin</v>
      </c>
      <c r="F114" s="88"/>
      <c r="G114" s="88"/>
      <c r="H114" s="94"/>
    </row>
    <row r="115" spans="1:8" x14ac:dyDescent="0.2">
      <c r="A115" s="92"/>
      <c r="B115" s="88">
        <f>HLOOKUP(1,$I$80:$Q$85,4,0)</f>
        <v>3</v>
      </c>
      <c r="C115" s="97">
        <f>VLOOKUP($B115,$A$8:$C$78,2,0)</f>
        <v>413</v>
      </c>
      <c r="D115" s="88"/>
      <c r="E115" s="108" t="str">
        <f>VLOOKUP($B115,$A$8:$C$75,3,0)</f>
        <v>Olivia Bonshor</v>
      </c>
      <c r="F115" s="88"/>
      <c r="G115" s="88"/>
      <c r="H115" s="94"/>
    </row>
    <row r="116" spans="1:8" ht="13.5" thickBot="1" x14ac:dyDescent="0.25">
      <c r="A116" s="99" t="s">
        <v>142</v>
      </c>
      <c r="B116" s="87">
        <f>SUM(B113:B115)</f>
        <v>6</v>
      </c>
      <c r="C116" s="88"/>
      <c r="D116" s="88"/>
      <c r="E116" s="88"/>
      <c r="F116" s="88"/>
      <c r="G116" s="88"/>
      <c r="H116" s="94"/>
    </row>
    <row r="117" spans="1:8" ht="13.5" thickTop="1" x14ac:dyDescent="0.2">
      <c r="A117" s="92"/>
      <c r="B117" s="88"/>
      <c r="C117" s="88"/>
      <c r="D117" s="88"/>
      <c r="E117" s="88"/>
      <c r="F117" s="88"/>
      <c r="G117" s="88"/>
      <c r="H117" s="94"/>
    </row>
    <row r="118" spans="1:8" x14ac:dyDescent="0.2">
      <c r="A118" s="92"/>
      <c r="B118" s="88"/>
      <c r="C118" s="88"/>
      <c r="D118" s="88"/>
      <c r="E118" s="88"/>
      <c r="F118" s="88"/>
      <c r="G118" s="88"/>
      <c r="H118" s="94"/>
    </row>
    <row r="119" spans="1:8" ht="15.75" x14ac:dyDescent="0.25">
      <c r="A119" s="92"/>
      <c r="B119" s="105" t="s">
        <v>143</v>
      </c>
      <c r="C119" s="96"/>
      <c r="D119" s="88"/>
      <c r="E119" s="9"/>
      <c r="F119" s="88"/>
      <c r="G119" s="88"/>
      <c r="H119" s="94"/>
    </row>
    <row r="120" spans="1:8" ht="15.75" x14ac:dyDescent="0.25">
      <c r="A120" s="92"/>
      <c r="B120" s="88"/>
      <c r="C120" s="95" t="s">
        <v>144</v>
      </c>
      <c r="D120" s="95"/>
      <c r="E120" s="86" t="str">
        <f>HLOOKUP(2,$I$80:$Q$85,6,0)</f>
        <v>Corby AC</v>
      </c>
      <c r="F120" s="88"/>
      <c r="G120" s="88"/>
      <c r="H120" s="94"/>
    </row>
    <row r="121" spans="1:8" x14ac:dyDescent="0.2">
      <c r="A121" s="92"/>
      <c r="B121" s="98" t="s">
        <v>138</v>
      </c>
      <c r="C121" s="106" t="s">
        <v>14</v>
      </c>
      <c r="D121" s="88"/>
      <c r="E121" s="98" t="s">
        <v>15</v>
      </c>
      <c r="F121" s="88"/>
      <c r="G121" s="88"/>
      <c r="H121" s="94"/>
    </row>
    <row r="122" spans="1:8" x14ac:dyDescent="0.2">
      <c r="A122" s="92"/>
      <c r="B122" s="88">
        <f>HLOOKUP(2,$I$80:$Q$85,2,0)</f>
        <v>10</v>
      </c>
      <c r="C122" s="97">
        <f>VLOOKUP($B122,$A$8:$C$75,2,0)</f>
        <v>419</v>
      </c>
      <c r="D122" s="88"/>
      <c r="E122" s="108" t="str">
        <f>VLOOKUP($B122,$A$8:$C$75,3,0)</f>
        <v>Olivia Mardon</v>
      </c>
      <c r="F122" s="88"/>
      <c r="G122" s="88"/>
      <c r="H122" s="94"/>
    </row>
    <row r="123" spans="1:8" x14ac:dyDescent="0.2">
      <c r="A123" s="92"/>
      <c r="B123" s="88">
        <f>HLOOKUP(2,$I$80:$Q$85,3,0)</f>
        <v>14</v>
      </c>
      <c r="C123" s="97">
        <f>VLOOKUP($B123,$A$8:$C$75,2,0)</f>
        <v>462</v>
      </c>
      <c r="D123" s="88"/>
      <c r="E123" s="108" t="str">
        <f>VLOOKUP($B123,$A$8:$C$75,3,0)</f>
        <v>Jay-Leigh McAllister</v>
      </c>
      <c r="F123" s="88"/>
      <c r="G123" s="88"/>
      <c r="H123" s="94"/>
    </row>
    <row r="124" spans="1:8" x14ac:dyDescent="0.2">
      <c r="A124" s="92"/>
      <c r="B124" s="88">
        <f>HLOOKUP(2,$I$80:$Q$85,4,0)</f>
        <v>17</v>
      </c>
      <c r="C124" s="97">
        <f>VLOOKUP($B124,$A$8:$C$75,2,0)</f>
        <v>405</v>
      </c>
      <c r="D124" s="88"/>
      <c r="E124" s="108" t="str">
        <f>VLOOKUP($B124,$A$8:$C$75,3,0)</f>
        <v>Annie Beckwith</v>
      </c>
      <c r="F124" s="88"/>
      <c r="G124" s="88"/>
      <c r="H124" s="94"/>
    </row>
    <row r="125" spans="1:8" ht="13.5" thickBot="1" x14ac:dyDescent="0.25">
      <c r="A125" s="99" t="s">
        <v>142</v>
      </c>
      <c r="B125" s="87">
        <f>SUM(B122:B124)</f>
        <v>41</v>
      </c>
      <c r="C125" s="88"/>
      <c r="D125" s="88"/>
      <c r="E125" s="88"/>
      <c r="F125" s="88"/>
      <c r="G125" s="88"/>
      <c r="H125" s="94"/>
    </row>
    <row r="126" spans="1:8" ht="13.5" thickTop="1" x14ac:dyDescent="0.2">
      <c r="A126" s="100"/>
      <c r="B126" s="101"/>
      <c r="C126" s="102"/>
      <c r="D126" s="101"/>
      <c r="E126" s="103"/>
      <c r="F126" s="101"/>
      <c r="G126" s="101"/>
      <c r="H126" s="104"/>
    </row>
  </sheetData>
  <pageMargins left="0.27559055118110237" right="0.47244094488188981" top="0.43307086614173229" bottom="0.47244094488188981" header="0.39370078740157483" footer="0.51181102362204722"/>
  <pageSetup paperSize="9" scale="94" fitToHeight="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Race 1 (9-10, 11 &amp; over)</vt:lpstr>
      <vt:lpstr>Race 2 (1-2 boys)</vt:lpstr>
      <vt:lpstr>Race 3 (1-2 girls)</vt:lpstr>
      <vt:lpstr>Race 4 (3-4 boys)</vt:lpstr>
      <vt:lpstr>Race 5 (3-4 girls)</vt:lpstr>
      <vt:lpstr>Race 6 (5-6 boys)</vt:lpstr>
      <vt:lpstr>Race 7 (5-6 girls)</vt:lpstr>
      <vt:lpstr>Race 8 (7-8 boys)</vt:lpstr>
      <vt:lpstr>Race 9 (7-8 girls)</vt:lpstr>
      <vt:lpstr>'Race 1 (9-10, 11 &amp; over)'!Print_Area</vt:lpstr>
      <vt:lpstr>'Race 2 (1-2 boys)'!Print_Area</vt:lpstr>
      <vt:lpstr>'Race 3 (1-2 girls)'!Print_Area</vt:lpstr>
      <vt:lpstr>'Race 4 (3-4 boys)'!Print_Area</vt:lpstr>
      <vt:lpstr>'Race 5 (3-4 girls)'!Print_Area</vt:lpstr>
      <vt:lpstr>'Race 6 (5-6 boys)'!Print_Area</vt:lpstr>
      <vt:lpstr>'Race 7 (5-6 girls)'!Print_Area</vt:lpstr>
      <vt:lpstr>'Race 8 (7-8 boys)'!Print_Area</vt:lpstr>
      <vt:lpstr>'Race 9 (7-8 girls)'!Print_Area</vt:lpstr>
    </vt:vector>
  </TitlesOfParts>
  <Company>Private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Holly Greenaway</cp:lastModifiedBy>
  <cp:revision/>
  <dcterms:created xsi:type="dcterms:W3CDTF">2011-01-07T12:15:20Z</dcterms:created>
  <dcterms:modified xsi:type="dcterms:W3CDTF">2016-02-14T08:30:46Z</dcterms:modified>
</cp:coreProperties>
</file>